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75" windowWidth="19440" windowHeight="10545"/>
  </bookViews>
  <sheets>
    <sheet name="Protocol" sheetId="1" r:id="rId1"/>
    <sheet name="Meaurements" sheetId="4" r:id="rId2"/>
    <sheet name="Supplements" sheetId="2" r:id="rId3"/>
    <sheet name="Powder" sheetId="3" r:id="rId4"/>
  </sheets>
  <calcPr calcId="145621"/>
</workbook>
</file>

<file path=xl/calcChain.xml><?xml version="1.0" encoding="utf-8"?>
<calcChain xmlns="http://schemas.openxmlformats.org/spreadsheetml/2006/main">
  <c r="C24" i="3" l="1"/>
  <c r="D24" i="3" s="1"/>
  <c r="E24" i="3" s="1"/>
  <c r="F24" i="3" s="1"/>
  <c r="G24" i="3" s="1"/>
  <c r="C26" i="3"/>
  <c r="D26" i="3" s="1"/>
  <c r="E26" i="3" s="1"/>
  <c r="F26" i="3" s="1"/>
  <c r="G26" i="3" s="1"/>
  <c r="C25" i="3" l="1"/>
  <c r="D25" i="3" s="1"/>
  <c r="E25" i="3" s="1"/>
  <c r="F25" i="3" s="1"/>
  <c r="G25" i="3" s="1"/>
  <c r="C27" i="3" l="1"/>
  <c r="D27" i="3"/>
  <c r="E27" i="3" s="1"/>
  <c r="F27" i="3" s="1"/>
  <c r="G27" i="3" s="1"/>
  <c r="C23" i="3"/>
  <c r="D23" i="3" s="1"/>
  <c r="E23" i="3" s="1"/>
  <c r="F23" i="3" s="1"/>
  <c r="G23" i="3" s="1"/>
  <c r="C41" i="3" l="1"/>
  <c r="C40" i="3"/>
  <c r="D40" i="3" l="1"/>
  <c r="D41" i="3"/>
  <c r="E41" i="3" s="1"/>
  <c r="C19" i="3"/>
  <c r="D19" i="3" l="1"/>
  <c r="E19" i="3" s="1"/>
  <c r="E40" i="3"/>
  <c r="D42" i="3"/>
  <c r="D43" i="3" s="1"/>
  <c r="F41" i="3"/>
  <c r="G41" i="3" s="1"/>
  <c r="C18" i="3"/>
  <c r="D18" i="3" l="1"/>
  <c r="E18" i="3" s="1"/>
  <c r="F18" i="3" s="1"/>
  <c r="G18" i="3" s="1"/>
  <c r="F19" i="3"/>
  <c r="G19" i="3" s="1"/>
  <c r="F40" i="3"/>
  <c r="G40" i="3" s="1"/>
  <c r="E42" i="3"/>
  <c r="E43" i="3" s="1"/>
  <c r="C35" i="3"/>
  <c r="D35" i="3" l="1"/>
  <c r="E35" i="3" s="1"/>
  <c r="F35" i="3" s="1"/>
  <c r="G35" i="3" s="1"/>
  <c r="C13" i="3" l="1"/>
  <c r="D13" i="3" l="1"/>
  <c r="E13" i="3" s="1"/>
  <c r="C15" i="3"/>
  <c r="C32" i="3"/>
  <c r="C9" i="3"/>
  <c r="C36" i="3"/>
  <c r="C33" i="3"/>
  <c r="F13" i="3" l="1"/>
  <c r="G13" i="3" s="1"/>
  <c r="D36" i="3"/>
  <c r="E36" i="3" s="1"/>
  <c r="F36" i="3" s="1"/>
  <c r="G36" i="3" s="1"/>
  <c r="D9" i="3"/>
  <c r="E9" i="3" s="1"/>
  <c r="D32" i="3"/>
  <c r="E32" i="3" s="1"/>
  <c r="F32" i="3" s="1"/>
  <c r="G32" i="3" s="1"/>
  <c r="D15" i="3"/>
  <c r="E15" i="3" s="1"/>
  <c r="D33" i="3"/>
  <c r="E33" i="3" s="1"/>
  <c r="F33" i="3" s="1"/>
  <c r="G33" i="3" s="1"/>
  <c r="F9" i="3" l="1"/>
  <c r="G9" i="3" s="1"/>
  <c r="F15" i="3"/>
  <c r="G15" i="3" s="1"/>
  <c r="C14" i="3"/>
  <c r="D14" i="3" l="1"/>
  <c r="E14" i="3" s="1"/>
  <c r="F14" i="3" l="1"/>
  <c r="G14" i="3" s="1"/>
  <c r="C17" i="3"/>
  <c r="C16" i="3"/>
  <c r="C28" i="3"/>
  <c r="D16" i="3" l="1"/>
  <c r="D28" i="3"/>
  <c r="E28" i="3" s="1"/>
  <c r="D17" i="3"/>
  <c r="E17" i="3" s="1"/>
  <c r="E16" i="3"/>
  <c r="C22" i="3"/>
  <c r="C34" i="3"/>
  <c r="D22" i="3" l="1"/>
  <c r="E22" i="3" s="1"/>
  <c r="F28" i="3"/>
  <c r="G28" i="3" s="1"/>
  <c r="F16" i="3"/>
  <c r="G16" i="3" s="1"/>
  <c r="D34" i="3"/>
  <c r="F17" i="3"/>
  <c r="G17" i="3" s="1"/>
  <c r="C3" i="3"/>
  <c r="D3" i="3" s="1"/>
  <c r="F22" i="3" l="1"/>
  <c r="G22" i="3" s="1"/>
  <c r="E34" i="3"/>
  <c r="F34" i="3" s="1"/>
  <c r="G34" i="3" s="1"/>
  <c r="D37" i="3"/>
  <c r="E37" i="3" s="1"/>
  <c r="E3" i="3"/>
  <c r="C21" i="3"/>
  <c r="C20" i="3"/>
  <c r="D20" i="3" l="1"/>
  <c r="D21" i="3"/>
  <c r="F3" i="3"/>
  <c r="G3" i="3" s="1"/>
  <c r="E20" i="3"/>
  <c r="C12" i="3"/>
  <c r="D12" i="3" l="1"/>
  <c r="E12" i="3" s="1"/>
  <c r="F20" i="3"/>
  <c r="G20" i="3" s="1"/>
  <c r="E21" i="3"/>
  <c r="C4" i="3"/>
  <c r="D4" i="3" s="1"/>
  <c r="F21" i="3" l="1"/>
  <c r="G21" i="3" s="1"/>
  <c r="F12" i="3"/>
  <c r="G12" i="3" s="1"/>
  <c r="E4" i="3"/>
  <c r="C5" i="3"/>
  <c r="C6" i="3"/>
  <c r="C7" i="3"/>
  <c r="C8" i="3"/>
  <c r="C10" i="3"/>
  <c r="C11" i="3"/>
  <c r="C2" i="3"/>
  <c r="D5" i="3" l="1"/>
  <c r="E5" i="3" s="1"/>
  <c r="D10" i="3"/>
  <c r="E10" i="3" s="1"/>
  <c r="D8" i="3"/>
  <c r="E8" i="3" s="1"/>
  <c r="D7" i="3"/>
  <c r="E7" i="3" s="1"/>
  <c r="D6" i="3"/>
  <c r="E6" i="3" s="1"/>
  <c r="F4" i="3"/>
  <c r="G4" i="3" s="1"/>
  <c r="D2" i="3"/>
  <c r="D11" i="3"/>
  <c r="F8" i="3" l="1"/>
  <c r="G8" i="3" s="1"/>
  <c r="F7" i="3"/>
  <c r="G7" i="3" s="1"/>
  <c r="F6" i="3"/>
  <c r="G6" i="3" s="1"/>
  <c r="F5" i="3"/>
  <c r="G5" i="3" s="1"/>
  <c r="F10" i="3"/>
  <c r="G10" i="3" s="1"/>
  <c r="E11" i="3"/>
  <c r="D29" i="3"/>
  <c r="E29" i="3" s="1"/>
  <c r="E2" i="3"/>
  <c r="F2" i="3" s="1"/>
  <c r="G2" i="3" s="1"/>
  <c r="F11" i="3" l="1"/>
  <c r="G11" i="3" s="1"/>
</calcChain>
</file>

<file path=xl/sharedStrings.xml><?xml version="1.0" encoding="utf-8"?>
<sst xmlns="http://schemas.openxmlformats.org/spreadsheetml/2006/main" count="721" uniqueCount="557">
  <si>
    <t>Fast 12 hr each night; 3 hr prior to bedtime</t>
  </si>
  <si>
    <t>Reduce stress</t>
  </si>
  <si>
    <t>Brain stimulation</t>
  </si>
  <si>
    <t>Goal</t>
  </si>
  <si>
    <t>Approach</t>
  </si>
  <si>
    <t>Rationale</t>
  </si>
  <si>
    <t>low glycemic, low inflammatory, low grain diet</t>
  </si>
  <si>
    <t>Minimize inflammation, minimize insulin resistance.</t>
  </si>
  <si>
    <t>Enhance autophagy, ketogenesis</t>
  </si>
  <si>
    <t>Personalized</t>
  </si>
  <si>
    <t>Reduction of cortisol, CRF, stress axis.</t>
  </si>
  <si>
    <t>Optimize sleep</t>
  </si>
  <si>
    <t>Exercise</t>
  </si>
  <si>
    <t>Critical role of inflammation in AD</t>
  </si>
  <si>
    <t>Type II diabetes-AD relationship</t>
  </si>
  <si>
    <t>GI health</t>
  </si>
  <si>
    <t>Repair if needed; prebiotics and probiotics</t>
  </si>
  <si>
    <t>Avoid inflammation, autoimmunity</t>
  </si>
  <si>
    <t>Reduction of A-beta</t>
  </si>
  <si>
    <t>Curcumin, Ashwagandha</t>
  </si>
  <si>
    <t>Cognitive enhancement</t>
  </si>
  <si>
    <t>Vitamins D3, K2</t>
  </si>
  <si>
    <t>Provide synaptic structural components</t>
  </si>
  <si>
    <t>Optimize antioxidants</t>
  </si>
  <si>
    <t>Mixed tocopherols and tocotrienols, Se, blueberries, NAC, ascorbate, α-lipoic acid</t>
  </si>
  <si>
    <t>Ensure nocturnal oxygenation</t>
  </si>
  <si>
    <t>Exclude or treat sleep apnea</t>
  </si>
  <si>
    <t>Optimize mitochondrial function</t>
  </si>
  <si>
    <t>Increase focus</t>
  </si>
  <si>
    <t>Pantothenic acid</t>
  </si>
  <si>
    <t>Acetylcholine synthesis requirement</t>
  </si>
  <si>
    <t>Increase SirT1 function</t>
  </si>
  <si>
    <t>Resveratrol</t>
  </si>
  <si>
    <t>Exclude heavy metal toxicity</t>
  </si>
  <si>
    <t>Evaluate Hg, Pb, Cd; chelate if indicated</t>
  </si>
  <si>
    <t>CNS effects of heavy metals</t>
  </si>
  <si>
    <t>Coconut oil or Axona</t>
  </si>
  <si>
    <t xml:space="preserve">Optimize diet: minimize simple carbs, minimize inflammation.
</t>
  </si>
  <si>
    <t>Medium chain triglycerides effects</t>
  </si>
  <si>
    <t>CoQ (coenzyme Q) or ubiquinol, α-lipoicacid, PQQ (polyquinoline quinone), NAC (N‐acetyl cysteine), ALCAR (acetyl‐L‐carnitine), Se, Zn, resveratrol, ascorbate, thiamine</t>
  </si>
  <si>
    <t>Citicoline, DHA (docosahexaenoic acid)</t>
  </si>
  <si>
    <t>Bacopa monniera, MgT (magnesium threonate)</t>
  </si>
  <si>
    <t>H. erinaceus or ALCAR  (acetyl‐L‐carnitine)</t>
  </si>
  <si>
    <t>Optimize fT3 (free triiodothyronine), fT4 (free
thyroxine), E2 (estradiol), Testosterone, progesterone, pregnenolone, cortisol</t>
  </si>
  <si>
    <t>Me-B12 (methylcobalamin)</t>
  </si>
  <si>
    <t>Reduce insulin levels, reduce Aβ (Amyloid Beta).</t>
  </si>
  <si>
    <t>8 hr sleep per night;  melatonin 0.5mg by mouth at bedtime; tryptophan 500mg by mouth 3x/wk if awakening.  Exclude sleep apnea.</t>
  </si>
  <si>
    <t xml:space="preserve"> 30-60 min per day, 4-6 days/wk</t>
  </si>
  <si>
    <t>Anti-inflammatory diet; curcumin; DHA/EPA (Omega 3 Fatty Acids); optimize hygiene (Regular Flossing Lowers Serum C-Reactive Protein)</t>
  </si>
  <si>
    <t>Learning, gaming, Lumosity, etc.</t>
  </si>
  <si>
    <t xml:space="preserve"> Take vitamins B6 (20mg as pyridoxal 5-phosphate (P5P)), B12 (1mg as methylcobalamin (Me-B12)), and folate (0.8mg as methyl-tetrahydrofolate (MTHF)). Re-check homocysteine in 3 months, and if it's still high, trimethylglycine (TMG) can be added at 500mg</t>
  </si>
  <si>
    <t>Me-B12 (Methyl-Vitamin B12) also known as methylcobalamin 1mg/day reduces homocysteine</t>
  </si>
  <si>
    <t>Hint: When choosing Me-B12, look for the word "methylcobalamin" on the bottle, and avoid the word "cyanocobalamin" on the bottle.  Folate, distinct forms of which are known as folic acid, folacin, and vitamin B9, is one of the B vitamins.</t>
  </si>
  <si>
    <t xml:space="preserve"> These are both used as markers of inflammation. 
Optimize diet, and optimize hygiene with regular baths or showers, cleaning under nails, regular tooth-brushing with an electric toothbrush, routine flossing; some like to clean sinuses, as well. 
</t>
  </si>
  <si>
    <t xml:space="preserve">HgbA1c (Glycated hemoglobin) gives you an indication of your average glucose over the past 1-2 months and is better than a spot check of your glucose. It is helpful to know the hemoglobin A1c, the fasting insulin, and the fasting glucose, since these offer complementary information. Hemoglobin A1c should be less than 5.6%, fasting blood glucose should be less than 90 mg/dl, and fasting insulin should be less than 5 ulU/ml. These are critical for optimal cognitive function. </t>
  </si>
  <si>
    <t xml:space="preserve">Diet as above.  Avoid simple carbohydrates and high glycemic index foods; exercise regularly; and take cinnamon, alpha-lipoic acid, chromium picolinate, and N-acetyl cysteine each day. </t>
  </si>
  <si>
    <t xml:space="preserve">The role of estrogen and progesterone in women is not totally settled, but within the brain, estrogen regulates the production of energy, use of glucose, and mitochondrial function. We know that women are at higher risk for AD, and during menopause, the decline in circulating estrogen coincides with cognitive impacts and brain energy deficits. Dr. Bredesen suggests the following levels for women: 
 estradiol = 50-250 pg/ml
 progesterone = 1-20 ng/ml
 estradiol:progesterone ratio = 10:100 (and optimize to symptoms)
T (Testosterone) is the primary male sex hormone. Attention, memory, and spatial ability are affected by testosterone, and low or high testosterone levels may be a risk factor for cognitive decline and possibly Alzheimer's. Dr. Bredesen suggests the following levels for men: 
 total testosterone = 500-1000 ngo /dL
 free testosterone = 6.5-15 ng/dL
</t>
  </si>
  <si>
    <t xml:space="preserve">Other Hormones 
Pregnenolone is a steroid hormone. It is the precursor of many other steroid hormones and acts as a neurosteroid itself. 
Cortisol is a stress hormone. Long-term exposure to cortisol damages cells in the hippocampus and impairs learning. Cortisol also decreases memory retrieval of already stored information. 
Scientists don't know everything DHEA does. But they do know that it functions as a precursor to male and female sex hormones, including testosterone and estrogen. 
Dr. Bredesen suggests the following levels: 
 cortisol (morning) = 10-18 mcg/dL
 pregnenolone = 50-100 ng/dL
 DHEA sulfate (women) = 350-430 mcg/dL
 DHEA sulfate (men) = 400-500 mcg/dL
</t>
  </si>
  <si>
    <t>B-1 (Thiamine) - serum thiamine = 20-30 nmol/l or RBC TTP = 100-150 ng/ml</t>
  </si>
  <si>
    <t>Leaky Gut negative; Cyrex Array 2 or other test negative.</t>
  </si>
  <si>
    <t>Blood Brain barrier permeability - Cyrex Array 20 negative</t>
  </si>
  <si>
    <t>Gluten Sensitivity - tissue transglutaminase antibodies negative or Cyrex 3 and 4 negative</t>
  </si>
  <si>
    <t>Autoantibodies - Cyrex 5 negative</t>
  </si>
  <si>
    <t>Amount</t>
  </si>
  <si>
    <t>Frequency</t>
  </si>
  <si>
    <t>Special Instructions</t>
  </si>
  <si>
    <t>Purpose</t>
  </si>
  <si>
    <t>Specific, to address xxx</t>
  </si>
  <si>
    <t>General - Always Use</t>
  </si>
  <si>
    <t>Curcumin</t>
  </si>
  <si>
    <t>DHA/EPA (Omega 3 Fatty Acids)</t>
  </si>
  <si>
    <t>?</t>
  </si>
  <si>
    <t>CRP, Anti Inflamatory</t>
  </si>
  <si>
    <t>20mg</t>
  </si>
  <si>
    <t>As pyridoxal 5-phosphate (P5P)</t>
  </si>
  <si>
    <t>1mg</t>
  </si>
  <si>
    <t>As methylcobalamin (Me-B12)</t>
  </si>
  <si>
    <t>Folate</t>
  </si>
  <si>
    <t>.8mg</t>
  </si>
  <si>
    <t>As methyl-tetrahydrofolate (MTHF)</t>
  </si>
  <si>
    <t>Reduce Homocysteine</t>
  </si>
  <si>
    <t>Trimethylglycine (TMG)</t>
  </si>
  <si>
    <t>500mg</t>
  </si>
  <si>
    <t>distinct forms of folate are known as folic acid, folacin, and vitamin B9</t>
  </si>
  <si>
    <t>NOT cyanocobalamin</t>
  </si>
  <si>
    <t>ONLY if homocysteine remains high</t>
  </si>
  <si>
    <t>Folate = 10-25 ng/ml</t>
  </si>
  <si>
    <t>Serum B12 &gt;500 (500-1500)</t>
  </si>
  <si>
    <t>Type II Diabetes Prevention</t>
  </si>
  <si>
    <t xml:space="preserve">Cinnamon </t>
  </si>
  <si>
    <t>Alpha-lipoic acid</t>
  </si>
  <si>
    <t>Cortisol = 10-18</t>
  </si>
  <si>
    <t>Magnesium - RBC Magnesium = 5.2=6.5 mg/dL</t>
  </si>
  <si>
    <t xml:space="preserve">Copper:zinc ratio = .8 - 1.2 = each 90-110 mcg/dL (or red blood cell zinc = 12-14 </t>
  </si>
  <si>
    <t>Serum Selenium =110-150 ng/ml</t>
  </si>
  <si>
    <t>Calcium = 8.5 - 10.5</t>
  </si>
  <si>
    <t>daily</t>
  </si>
  <si>
    <t>50mg</t>
  </si>
  <si>
    <t>100-200mg</t>
  </si>
  <si>
    <t>1g</t>
  </si>
  <si>
    <t>if copper/zinc &gt; 1.2</t>
  </si>
  <si>
    <t>2500IU</t>
  </si>
  <si>
    <t>until serum level 50-80</t>
  </si>
  <si>
    <t>400-800IU</t>
  </si>
  <si>
    <t>if E level &lt;13</t>
  </si>
  <si>
    <t>Vitamin B6</t>
  </si>
  <si>
    <t>Vitamin B12</t>
  </si>
  <si>
    <t>Vitamin C</t>
  </si>
  <si>
    <t>Vitamin E</t>
  </si>
  <si>
    <t>As mixed tocopherols &amp; tocotrienols</t>
  </si>
  <si>
    <t>Vitamin K2</t>
  </si>
  <si>
    <t>As MK7</t>
  </si>
  <si>
    <t>100mcg</t>
  </si>
  <si>
    <t>If taking Vitamin D</t>
  </si>
  <si>
    <t>100mg</t>
  </si>
  <si>
    <t>Nicotinamide riboside</t>
  </si>
  <si>
    <t>Citicoline</t>
  </si>
  <si>
    <t>250mg</t>
  </si>
  <si>
    <t>Support synaptic growth</t>
  </si>
  <si>
    <t>ALCAR (acetyl-L-carnitine)</t>
  </si>
  <si>
    <t>nerve growth, esp Type 2 AD</t>
  </si>
  <si>
    <t>Ubiquinol</t>
  </si>
  <si>
    <t>support mitochondrial function</t>
  </si>
  <si>
    <t>10-20mg</t>
  </si>
  <si>
    <t>increase mitochondrial number</t>
  </si>
  <si>
    <t>WCFE (Whole Coffee Fruit Extract)</t>
  </si>
  <si>
    <t>1x-2x daily for 3 mo</t>
  </si>
  <si>
    <t>then withdraw over 1 month</t>
  </si>
  <si>
    <t>Important for Type 2</t>
  </si>
  <si>
    <t>Herbs:</t>
  </si>
  <si>
    <t>Ashwagandha</t>
  </si>
  <si>
    <t>Reduce Amyloid &amp; Stress</t>
  </si>
  <si>
    <t>Bacopa monnieri</t>
  </si>
  <si>
    <t>Brain function</t>
  </si>
  <si>
    <t>Gotu kola</t>
  </si>
  <si>
    <t>Focus &amp; Alertness</t>
  </si>
  <si>
    <t>1-2x daily</t>
  </si>
  <si>
    <t>Nerve growth, Type 2</t>
  </si>
  <si>
    <t>Rhodiola</t>
  </si>
  <si>
    <t>200mg</t>
  </si>
  <si>
    <t>for those with anxiety/stress</t>
  </si>
  <si>
    <t>Shankhpushpi</t>
  </si>
  <si>
    <t>2-3 tsp or 2 capsules</t>
  </si>
  <si>
    <t>hippocampus neurons</t>
  </si>
  <si>
    <t>=shankhapushpi = skullcap</t>
  </si>
  <si>
    <t>Triphala</t>
  </si>
  <si>
    <t>capsule or tea</t>
  </si>
  <si>
    <t>Reduce Inflammation, Type 1</t>
  </si>
  <si>
    <t>1/4 tsp</t>
  </si>
  <si>
    <t>Zinc Picolinate</t>
  </si>
  <si>
    <t>20-50mg</t>
  </si>
  <si>
    <t>If Insulin Resistance Persists:</t>
  </si>
  <si>
    <t>Check glucose after 2 months</t>
  </si>
  <si>
    <t>Magnesium Glycinate or magnesium threonate</t>
  </si>
  <si>
    <t>glycemic control</t>
  </si>
  <si>
    <t>60-100mg</t>
  </si>
  <si>
    <t>Antioxidant</t>
  </si>
  <si>
    <t>400mcg-1mg</t>
  </si>
  <si>
    <t>Berberine</t>
  </si>
  <si>
    <t>300-500mg</t>
  </si>
  <si>
    <t>Metformin</t>
  </si>
  <si>
    <t>by prescription</t>
  </si>
  <si>
    <t>Introduce one at a time and test</t>
  </si>
  <si>
    <t>Vitamin D3</t>
  </si>
  <si>
    <t>Increase Nerve growth &amp; function</t>
  </si>
  <si>
    <t>CV Rating</t>
  </si>
  <si>
    <t>***</t>
  </si>
  <si>
    <t>**</t>
  </si>
  <si>
    <t>*</t>
  </si>
  <si>
    <t xml:space="preserve"> </t>
  </si>
  <si>
    <r>
      <t xml:space="preserve">Key Tests:  </t>
    </r>
    <r>
      <rPr>
        <sz val="11"/>
        <color rgb="FF0070C0"/>
        <rFont val="Calibri"/>
        <family val="2"/>
        <scheme val="minor"/>
      </rPr>
      <t>(Standard)</t>
    </r>
  </si>
  <si>
    <r>
      <t xml:space="preserve">Hormone balance:                                  </t>
    </r>
    <r>
      <rPr>
        <sz val="11"/>
        <color rgb="FF0070C0"/>
        <rFont val="Calibri"/>
        <family val="2"/>
        <scheme val="minor"/>
      </rPr>
      <t>TSH &lt; 2.0 microIU/ml</t>
    </r>
    <r>
      <rPr>
        <sz val="11"/>
        <color rgb="FFFF0000"/>
        <rFont val="Calibri"/>
        <family val="2"/>
        <scheme val="minor"/>
      </rPr>
      <t xml:space="preserve">
 free T3 = 3.2-4.2 pg/ml
 reverse T3 &lt; 20 ng/dL
 free T3 X 100:reverse T3 &gt; 20
</t>
    </r>
    <r>
      <rPr>
        <sz val="11"/>
        <color rgb="FF0070C0"/>
        <rFont val="Calibri"/>
        <family val="2"/>
        <scheme val="minor"/>
      </rPr>
      <t xml:space="preserve"> free T4 – 1.3-1.8 ng/dL</t>
    </r>
    <r>
      <rPr>
        <sz val="11"/>
        <color rgb="FFFF0000"/>
        <rFont val="Calibri"/>
        <family val="2"/>
        <scheme val="minor"/>
      </rPr>
      <t xml:space="preserve">
</t>
    </r>
  </si>
  <si>
    <t>Vitamin B1/Thiamine</t>
  </si>
  <si>
    <t>Vitamin B5/Pantothenic Acid</t>
  </si>
  <si>
    <t>N-acetyl cysteine (NAC)</t>
  </si>
  <si>
    <t>+Glutathione, -Homcysteine</t>
  </si>
  <si>
    <t>(900mg-1200mg)</t>
  </si>
  <si>
    <t>1000mg</t>
  </si>
  <si>
    <t>PQQ (Pyrroquinoline quinone)</t>
  </si>
  <si>
    <t>A</t>
  </si>
  <si>
    <t>5000IU</t>
  </si>
  <si>
    <t>Homocysteine</t>
  </si>
  <si>
    <t>&gt;1.8</t>
  </si>
  <si>
    <t>A/G (albumin to globulin ratio)</t>
  </si>
  <si>
    <t xml:space="preserve">Serum B12 </t>
  </si>
  <si>
    <t>&gt;500 (500-1500)</t>
  </si>
  <si>
    <t>B6</t>
  </si>
  <si>
    <t>10-25 ng/ml</t>
  </si>
  <si>
    <t>Vitamin D (measured as 25-hydroxy-cholecalciferol)</t>
  </si>
  <si>
    <t>Vitamin E (measured as alpha tocopherol)</t>
  </si>
  <si>
    <t>Omega 6 to Omega 3 ratio</t>
  </si>
  <si>
    <t xml:space="preserve"> &lt;5</t>
  </si>
  <si>
    <t>HgbA1c</t>
  </si>
  <si>
    <t>&lt;5.6</t>
  </si>
  <si>
    <t>Glucose</t>
  </si>
  <si>
    <t>70-90</t>
  </si>
  <si>
    <t>Fasting insulin</t>
  </si>
  <si>
    <t xml:space="preserve">BMI </t>
  </si>
  <si>
    <t xml:space="preserve"> or sdLDL</t>
  </si>
  <si>
    <t xml:space="preserve"> or Oxidized LDL </t>
  </si>
  <si>
    <t>&lt;60</t>
  </si>
  <si>
    <t xml:space="preserve">Cholesterol </t>
  </si>
  <si>
    <t xml:space="preserve">HDL </t>
  </si>
  <si>
    <t xml:space="preserve">Triglycerides </t>
  </si>
  <si>
    <t>&lt; 150</t>
  </si>
  <si>
    <t>Glutathione (GSH)</t>
  </si>
  <si>
    <t>100-150 ng/ml</t>
  </si>
  <si>
    <t>20-30 nmol/l</t>
  </si>
  <si>
    <t>B-1 (Thiamine); serum thiamine</t>
  </si>
  <si>
    <t xml:space="preserve"> or RBC TTP</t>
  </si>
  <si>
    <t>negative</t>
  </si>
  <si>
    <t>Leaky Gut negative; Cyrex Array 2 or other test</t>
  </si>
  <si>
    <t>Blood Brain barrier permeability - Cyrex Array 20</t>
  </si>
  <si>
    <t>Gluten Sensitivity - tissue transglutaminase antibodies negative or Cyrex 3 and 4</t>
  </si>
  <si>
    <t>Autoantibodies - Cyrex 5</t>
  </si>
  <si>
    <t>&lt; 2.0 microIU/ml</t>
  </si>
  <si>
    <r>
      <t xml:space="preserve">Hormone balance:   </t>
    </r>
    <r>
      <rPr>
        <sz val="11"/>
        <color rgb="FF0070C0"/>
        <rFont val="Calibri"/>
        <family val="2"/>
        <scheme val="minor"/>
      </rPr>
      <t>TSH</t>
    </r>
  </si>
  <si>
    <t>3.2-4.2 pg/ml</t>
  </si>
  <si>
    <t xml:space="preserve"> free T3 </t>
  </si>
  <si>
    <t xml:space="preserve"> reverse T3 </t>
  </si>
  <si>
    <t>&lt; 20 ng/dL</t>
  </si>
  <si>
    <t xml:space="preserve"> free T3 X 100:reverse T3 </t>
  </si>
  <si>
    <t>&gt; 20</t>
  </si>
  <si>
    <t xml:space="preserve"> free T4</t>
  </si>
  <si>
    <t>E2 (estradiol)</t>
  </si>
  <si>
    <t xml:space="preserve">Progesterone </t>
  </si>
  <si>
    <t>Pregnenolone</t>
  </si>
  <si>
    <t xml:space="preserve">Cortisol </t>
  </si>
  <si>
    <t>10-18</t>
  </si>
  <si>
    <t xml:space="preserve">DHEA-sulfate </t>
  </si>
  <si>
    <t>Testosterone</t>
  </si>
  <si>
    <t>Free Testonsterone</t>
  </si>
  <si>
    <t>.8 - 1.2</t>
  </si>
  <si>
    <t>Copper:zinc ratio</t>
  </si>
  <si>
    <t xml:space="preserve">90-110 mcg/dL </t>
  </si>
  <si>
    <t xml:space="preserve">Copper </t>
  </si>
  <si>
    <t xml:space="preserve">90-110 mcg/dL or RBC zinc=12-14 </t>
  </si>
  <si>
    <t xml:space="preserve">Zinc </t>
  </si>
  <si>
    <t>&lt; 50th percentile</t>
  </si>
  <si>
    <t>&lt; 5mcg/L</t>
  </si>
  <si>
    <t>&lt; 2mcg/dL</t>
  </si>
  <si>
    <t xml:space="preserve"> lead</t>
  </si>
  <si>
    <t>&lt; 7 mcg/L</t>
  </si>
  <si>
    <t>&lt; 2.5 mcg/L</t>
  </si>
  <si>
    <t xml:space="preserve"> arsenic</t>
  </si>
  <si>
    <t xml:space="preserve"> cadmium</t>
  </si>
  <si>
    <t>Magnesium  (RBC Magnesium)</t>
  </si>
  <si>
    <t>110-150 ng/ml</t>
  </si>
  <si>
    <t>Serum Selenium</t>
  </si>
  <si>
    <t>Potassium</t>
  </si>
  <si>
    <t>8.5 - 10.5</t>
  </si>
  <si>
    <t>Calcium</t>
  </si>
  <si>
    <t xml:space="preserve">TGF-β1 </t>
  </si>
  <si>
    <t xml:space="preserve">Toxins: C4a </t>
  </si>
  <si>
    <t>MSH</t>
  </si>
  <si>
    <t>Benign</t>
  </si>
  <si>
    <t>HLA-DR/DQ</t>
  </si>
  <si>
    <t>Gundry Supplements:</t>
  </si>
  <si>
    <t>Methylfolate</t>
  </si>
  <si>
    <t>methyl B12</t>
  </si>
  <si>
    <t>1-5mg</t>
  </si>
  <si>
    <t>Polyphenols - Vital Reds</t>
  </si>
  <si>
    <t>- Grape Seed Extract</t>
  </si>
  <si>
    <t>- Pine Bark Extract (pycnogenol)</t>
  </si>
  <si>
    <t>- Resveratrol</t>
  </si>
  <si>
    <t>100 mg</t>
  </si>
  <si>
    <t>25 to 100 mg</t>
  </si>
  <si>
    <t>-green tea Extract, berberine, cocoa powder, cinnamon, mulberry, and pomegranate</t>
  </si>
  <si>
    <t>Greens - Primal Plants</t>
  </si>
  <si>
    <t>-Spinach extract</t>
  </si>
  <si>
    <t>2x</t>
  </si>
  <si>
    <t>-DIM</t>
  </si>
  <si>
    <t>500 mg</t>
  </si>
  <si>
    <t>-Modified citrus pectin</t>
  </si>
  <si>
    <t>Prebiotics - PrebioThrive</t>
  </si>
  <si>
    <t>-psyllium husks</t>
  </si>
  <si>
    <t>1 TBSP</t>
  </si>
  <si>
    <t>-inulin</t>
  </si>
  <si>
    <t>1 Tsp</t>
  </si>
  <si>
    <t>Glucose Defense</t>
  </si>
  <si>
    <t>-chromium, zinc, selenium,
cinnamon bark extract, berberine, turmeric extract, and black pepper extract</t>
  </si>
  <si>
    <r>
      <t>-</t>
    </r>
    <r>
      <rPr>
        <b/>
        <sz val="11"/>
        <color theme="1"/>
        <rFont val="Calibri"/>
        <family val="2"/>
        <scheme val="minor"/>
      </rPr>
      <t>Bio Max Curcumin</t>
    </r>
  </si>
  <si>
    <t>1000 mg</t>
  </si>
  <si>
    <t>Vitamin B3 Niacinamide</t>
  </si>
  <si>
    <t>best on empty stomach</t>
  </si>
  <si>
    <t>Not MMA test (or only as supplemental test)</t>
  </si>
  <si>
    <t>Optional Inflamation-related target</t>
  </si>
  <si>
    <t>Interleukin-6 (IL-6) &lt; 3 pg/ml</t>
  </si>
  <si>
    <r>
      <t>TNF</t>
    </r>
    <r>
      <rPr>
        <sz val="11"/>
        <color rgb="FFFF0000"/>
        <rFont val="Calibri"/>
        <family val="2"/>
      </rPr>
      <t>α &lt; 6.0 pg/ml</t>
    </r>
  </si>
  <si>
    <t xml:space="preserve">Interleukin-6 (IL-6) </t>
  </si>
  <si>
    <t>&lt; 3 pg/ml</t>
  </si>
  <si>
    <r>
      <t>TNF</t>
    </r>
    <r>
      <rPr>
        <sz val="11"/>
        <color rgb="FFFF0000"/>
        <rFont val="Calibri"/>
        <family val="2"/>
      </rPr>
      <t xml:space="preserve">α </t>
    </r>
  </si>
  <si>
    <t>&lt; 6.0 pg/ml</t>
  </si>
  <si>
    <t>Sleep Apnea events</t>
  </si>
  <si>
    <t>AHI&lt;5 events/hr</t>
  </si>
  <si>
    <t>Per half day</t>
  </si>
  <si>
    <t>Per day (mg)</t>
  </si>
  <si>
    <t>NAC</t>
  </si>
  <si>
    <t>ALCAR</t>
  </si>
  <si>
    <t>Hericium erinaceus (Lion's Mane)</t>
  </si>
  <si>
    <t>Shankhpushpi (2-3 tsp?)</t>
  </si>
  <si>
    <t>Magnesium Glycinate (500)</t>
  </si>
  <si>
    <t>Potassium Citrate</t>
  </si>
  <si>
    <t>tsp per  half day</t>
  </si>
  <si>
    <t>Total</t>
  </si>
  <si>
    <t>Turmeric (none given)</t>
  </si>
  <si>
    <t>in 1/8 tsp</t>
  </si>
  <si>
    <t>Cinnamon</t>
  </si>
  <si>
    <t>L-Serine</t>
  </si>
  <si>
    <t>2x daily</t>
  </si>
  <si>
    <t>Hericium erinaceus (lion's mane)</t>
  </si>
  <si>
    <t>MCT Oil</t>
  </si>
  <si>
    <t>B-5 Pantothenic Acid</t>
  </si>
  <si>
    <t>B-6 P5P</t>
  </si>
  <si>
    <t>5.2-6.5 mg/dL</t>
  </si>
  <si>
    <t>LDL</t>
  </si>
  <si>
    <t>Piperine</t>
  </si>
  <si>
    <t>10mg</t>
  </si>
  <si>
    <t>Labcorp</t>
  </si>
  <si>
    <t>CPT</t>
  </si>
  <si>
    <t>Test</t>
  </si>
  <si>
    <t xml:space="preserve">hs-CRP (C-reactive protein)
</t>
  </si>
  <si>
    <t>84439; 84443</t>
  </si>
  <si>
    <t>+free T4</t>
  </si>
  <si>
    <t xml:space="preserve">82607; 82746 </t>
  </si>
  <si>
    <t>+Folate</t>
  </si>
  <si>
    <t>84402; 84403</t>
  </si>
  <si>
    <t>+Free T</t>
  </si>
  <si>
    <t>LDL-p</t>
  </si>
  <si>
    <t>80061; 83704</t>
  </si>
  <si>
    <t>+ lipid panel etc</t>
  </si>
  <si>
    <t>whole blood</t>
  </si>
  <si>
    <t>82175; 82300; 83655; 83825</t>
  </si>
  <si>
    <t>Vitamin B2 Riboflavin</t>
  </si>
  <si>
    <t>Reduce Homocysteine; augment MTHFR variant C677T</t>
  </si>
  <si>
    <t>4mg for MTHFR effects (Wayne)</t>
  </si>
  <si>
    <t>HOMA-IR (Glucose x Insulin/405 or (A1C x Insulin/22.5)</t>
  </si>
  <si>
    <t>B-2 Riboflavin</t>
  </si>
  <si>
    <t>New tests:</t>
  </si>
  <si>
    <t>Men &lt; 16 U/L Women &lt; 9 U/L</t>
  </si>
  <si>
    <t>GGT (Gamma Glutamyl Transferase)</t>
  </si>
  <si>
    <t>Ferritin</t>
  </si>
  <si>
    <t>40 - 60 ng/mL</t>
  </si>
  <si>
    <t>Omega-3 index</t>
  </si>
  <si>
    <t>&gt; 8%</t>
  </si>
  <si>
    <t>1.3-1.8 ng/Dl</t>
  </si>
  <si>
    <t>LDL-C</t>
  </si>
  <si>
    <t>&lt;100</t>
  </si>
  <si>
    <t>HDL-C</t>
  </si>
  <si>
    <t>&gt;39</t>
  </si>
  <si>
    <t>NMR Lipid Panel:</t>
  </si>
  <si>
    <t>Triglycerides</t>
  </si>
  <si>
    <t>&lt;150</t>
  </si>
  <si>
    <t>Cholesterol, Total</t>
  </si>
  <si>
    <t>150-200</t>
  </si>
  <si>
    <t>HDL-P</t>
  </si>
  <si>
    <t>&gt;30</t>
  </si>
  <si>
    <t>Small LDL-P</t>
  </si>
  <si>
    <t>LDL size</t>
  </si>
  <si>
    <t>&gt;20.5</t>
  </si>
  <si>
    <t>&lt;45</t>
  </si>
  <si>
    <t>LP-IR Insulin Resistance Marker</t>
  </si>
  <si>
    <t>Standard Lipid Panel:</t>
  </si>
  <si>
    <t>&lt;527</t>
  </si>
  <si>
    <t>Chromium picolinate</t>
  </si>
  <si>
    <t>(not Bred) &lt;130</t>
  </si>
  <si>
    <t>Spirulina</t>
  </si>
  <si>
    <t>1/2 tsp</t>
  </si>
  <si>
    <t>Glycine</t>
  </si>
  <si>
    <t>Ferrous Gluconate</t>
  </si>
  <si>
    <t>150mg</t>
  </si>
  <si>
    <t>flushes glyphosate</t>
  </si>
  <si>
    <t>Vit A, protein, minerals</t>
  </si>
  <si>
    <t>NOT Bredesen:</t>
  </si>
  <si>
    <t>Mercola rec. 150</t>
  </si>
  <si>
    <t>2 TBSP</t>
  </si>
  <si>
    <t>4 TBSP</t>
  </si>
  <si>
    <t>6 TBSP</t>
  </si>
  <si>
    <t>TMG</t>
  </si>
  <si>
    <t>Strontium Citrate</t>
  </si>
  <si>
    <t>680mg</t>
  </si>
  <si>
    <t>Boron</t>
  </si>
  <si>
    <t>3mg</t>
  </si>
  <si>
    <t>Melatonin</t>
  </si>
  <si>
    <t>5mg</t>
  </si>
  <si>
    <t xml:space="preserve">Triglycerides/HDL ratio </t>
  </si>
  <si>
    <t>&lt;2; optimal &lt;1</t>
  </si>
  <si>
    <t>Vit. C</t>
  </si>
  <si>
    <t>LDL/HDL Ratio</t>
  </si>
  <si>
    <t>&lt;3; optimal &lt;2</t>
  </si>
  <si>
    <t>30 min before or 2 hrs after eating</t>
  </si>
  <si>
    <t xml:space="preserve">If RBC Magnesium &lt; 5.2 </t>
  </si>
  <si>
    <t>Minerals with food.</t>
  </si>
  <si>
    <t xml:space="preserve">2x daily </t>
  </si>
  <si>
    <t>with meals</t>
  </si>
  <si>
    <t>WITH FOOD</t>
  </si>
  <si>
    <t>EMPTY STOMACH</t>
  </si>
  <si>
    <t>Empty Stomach</t>
  </si>
  <si>
    <t>L-Lysine</t>
  </si>
  <si>
    <t>prevents shingles</t>
  </si>
  <si>
    <t>Ceylon best</t>
  </si>
  <si>
    <t>Quercetin</t>
  </si>
  <si>
    <t>Facilitate zinc into cells</t>
  </si>
  <si>
    <t>Evening with zinc</t>
  </si>
  <si>
    <t>Alpha Lipoic</t>
  </si>
  <si>
    <r>
      <t xml:space="preserve">Fasting insulin 3.0-5.0; HgbA1c 4.0-5.3; </t>
    </r>
    <r>
      <rPr>
        <sz val="11"/>
        <color rgb="FF0070C0"/>
        <rFont val="Calibri"/>
        <family val="2"/>
        <scheme val="minor"/>
      </rPr>
      <t>glucose70-90</t>
    </r>
  </si>
  <si>
    <t>&lt;.9ng/L</t>
  </si>
  <si>
    <t>&lt;1.2 (&gt;2.75 insulin resistant)</t>
  </si>
  <si>
    <t>18.5 - 25</t>
  </si>
  <si>
    <t>BMI 18.5-25</t>
  </si>
  <si>
    <t>Homocysteine &lt;7</t>
  </si>
  <si>
    <r>
      <t xml:space="preserve">&lt;7  </t>
    </r>
    <r>
      <rPr>
        <sz val="11"/>
        <color rgb="FF00B0F0"/>
        <rFont val="Calibri"/>
        <family val="2"/>
        <scheme val="minor"/>
      </rPr>
      <t xml:space="preserve"> (4.4 - 10.8)</t>
    </r>
  </si>
  <si>
    <t>25-50mcg/L</t>
  </si>
  <si>
    <t>B6 = 25-50mcg/L.</t>
  </si>
  <si>
    <t>Vitamin C =1.3-2.5 mg/dL</t>
  </si>
  <si>
    <t>1.3-2.5 mg/d</t>
  </si>
  <si>
    <t xml:space="preserve"> 50-80 ng/mL</t>
  </si>
  <si>
    <t>Vitamin D (measured as 25-hydroxy-cholecalciferol)= 50-80 ng/mL</t>
  </si>
  <si>
    <t>Vitamin E (measured as alpha tocopherol) = 12-20 mg/L</t>
  </si>
  <si>
    <t>12-20 mg/L</t>
  </si>
  <si>
    <t>Omega 6 to Omega 3 ratio = 1-4</t>
  </si>
  <si>
    <t>Omega 3 Index &gt;10%</t>
  </si>
  <si>
    <t xml:space="preserve">Omega 3 Index </t>
  </si>
  <si>
    <t>&gt;10%</t>
  </si>
  <si>
    <t>Ratio of Arachidonic Acid to EPA</t>
  </si>
  <si>
    <t>AA to EPA Ratio &lt;3</t>
  </si>
  <si>
    <t xml:space="preserve">AA to EPA Ratio </t>
  </si>
  <si>
    <t>&lt;3</t>
  </si>
  <si>
    <r>
      <t xml:space="preserve">CRP (high-sensitivity C-reactive protein) &lt;.9ng/L; 
</t>
    </r>
    <r>
      <rPr>
        <sz val="11"/>
        <color rgb="FF0070C0"/>
        <rFont val="Calibri"/>
        <family val="2"/>
        <scheme val="minor"/>
      </rPr>
      <t>A/G (albumin to globulin ratio) &gt;1.8</t>
    </r>
    <r>
      <rPr>
        <sz val="11"/>
        <color rgb="FFFF0000"/>
        <rFont val="Calibri"/>
        <family val="2"/>
        <scheme val="minor"/>
      </rPr>
      <t xml:space="preserve">
</t>
    </r>
    <r>
      <rPr>
        <sz val="11"/>
        <color rgb="FF0070C0"/>
        <rFont val="Calibri"/>
        <family val="2"/>
        <scheme val="minor"/>
      </rPr>
      <t>Albumin 4.5-5.4</t>
    </r>
  </si>
  <si>
    <t xml:space="preserve">Albumin </t>
  </si>
  <si>
    <t>4.5-5.4</t>
  </si>
  <si>
    <t>700-1200</t>
  </si>
  <si>
    <t>&lt;28</t>
  </si>
  <si>
    <t>LDL-p = 700-1200 or sdLDL &lt;28 or Oxidized LDL &lt;60</t>
  </si>
  <si>
    <t>Cholesterol 150 - 200 mg/dL</t>
  </si>
  <si>
    <t>HDL &gt;50 mg/dL</t>
  </si>
  <si>
    <t>Triglycerides &lt; 150 mg/dL</t>
  </si>
  <si>
    <t>150 - 200</t>
  </si>
  <si>
    <t>&gt; 50</t>
  </si>
  <si>
    <t>CoQ10</t>
  </si>
  <si>
    <t>CoQ10 1.1-2.2 mcg/mL</t>
  </si>
  <si>
    <t>Affected by Cholesterol level</t>
  </si>
  <si>
    <t>1.1-2.2 mcg/mL</t>
  </si>
  <si>
    <t>&gt;814 uM (250mcg/mL)</t>
  </si>
  <si>
    <t>Glutathione (GSH) &gt;814 uM (250mcg/mL)</t>
  </si>
  <si>
    <r>
      <t xml:space="preserve">If zinc &lt; 100; </t>
    </r>
    <r>
      <rPr>
        <sz val="11"/>
        <color rgb="FF00B050"/>
        <rFont val="Calibri"/>
        <family val="2"/>
        <scheme val="minor"/>
      </rPr>
      <t>Empty Stomach</t>
    </r>
  </si>
  <si>
    <t>L-Glutamine</t>
  </si>
  <si>
    <t>Doubled from Bredesen</t>
  </si>
  <si>
    <t>Preferrable to Serum</t>
  </si>
  <si>
    <t>Potassium = 4.5-5.5 mEq/L</t>
  </si>
  <si>
    <t>4.5-5.5 mEq/L</t>
  </si>
  <si>
    <t>E2 (estradiol) = 50-250 pg/mL</t>
  </si>
  <si>
    <t>Progesterone = 1-20 ng/dL</t>
  </si>
  <si>
    <t>50-250 pg/mL</t>
  </si>
  <si>
    <t>1-20 ng/dL</t>
  </si>
  <si>
    <t>Pregnenolone = 50-100  ng/dL</t>
  </si>
  <si>
    <t>50-100 ng/dL</t>
  </si>
  <si>
    <t>DHEA-sulfate =100-380 ug/dL (women) = 150-500 ug/dL  (men)</t>
  </si>
  <si>
    <t>100-380 ug/dL (women) = 150-500 ug/dL  (men)</t>
  </si>
  <si>
    <t>Age dependent</t>
  </si>
  <si>
    <t>Testosterone = 500-1000 ng/dL</t>
  </si>
  <si>
    <t>Women; Age dependent</t>
  </si>
  <si>
    <t>Men; Age dependent</t>
  </si>
  <si>
    <t>500-1000 ng/dL</t>
  </si>
  <si>
    <t>Free Testonsterone = 18-26 pg/mL</t>
  </si>
  <si>
    <t>18-26 pg/mL</t>
  </si>
  <si>
    <t>mIU/L=uIU/mL</t>
  </si>
  <si>
    <t>Mercury Tri-Test &lt; 50th percentile</t>
  </si>
  <si>
    <t>Hair, Blood, Urine</t>
  </si>
  <si>
    <t>Mercury &lt; 5mcg/L</t>
  </si>
  <si>
    <t>Lead  &lt; 2mcg/dL</t>
  </si>
  <si>
    <t>Arsenic &lt; 7 mcg/L</t>
  </si>
  <si>
    <t>Cadmium &lt; 2.5 mcg/L</t>
  </si>
  <si>
    <t xml:space="preserve">mercury, lead, arsenic, cadmium &lt; 50th percentile or </t>
  </si>
  <si>
    <t>mercury, lead, arsenic, cadmium   or</t>
  </si>
  <si>
    <t xml:space="preserve"> mercury </t>
  </si>
  <si>
    <t>Organic Toxins - Negative</t>
  </si>
  <si>
    <t>Benzene, toluene, etc.</t>
  </si>
  <si>
    <t>Glyphosate &lt; 1.0 mcg/g creatinine</t>
  </si>
  <si>
    <t>Organic Toxins - Benzene, toluene, etc.</t>
  </si>
  <si>
    <t xml:space="preserve">Glyphosate </t>
  </si>
  <si>
    <t>&lt; 1.0 mcg/g creatinine</t>
  </si>
  <si>
    <r>
      <t xml:space="preserve">Toxins: C4a &lt;2830 ng/mL
TGF-β1 &lt;2380 pg/mL
MSH = 35-81 pg/mL
</t>
    </r>
    <r>
      <rPr>
        <sz val="11"/>
        <color theme="5"/>
        <rFont val="Calibri"/>
        <family val="2"/>
        <scheme val="minor"/>
      </rPr>
      <t>HLA-DR/DQ = Benign</t>
    </r>
    <r>
      <rPr>
        <sz val="11"/>
        <color rgb="FFFF0000"/>
        <rFont val="Calibri"/>
        <family val="2"/>
        <scheme val="minor"/>
      </rPr>
      <t xml:space="preserve">
</t>
    </r>
  </si>
  <si>
    <t>MMP-9 = 85-332 ng/mL</t>
  </si>
  <si>
    <t>Associated with inflammatory response</t>
  </si>
  <si>
    <t>&lt;2830 ng/mL</t>
  </si>
  <si>
    <t>&lt;2380 pg/mL</t>
  </si>
  <si>
    <t>35-81 pg/mL</t>
  </si>
  <si>
    <t>85-332 ng/mL</t>
  </si>
  <si>
    <t>MMP-9</t>
  </si>
  <si>
    <t>Bun &lt; 20 mg/dL</t>
  </si>
  <si>
    <t>Reflects Kidney function</t>
  </si>
  <si>
    <t>Creatinine &lt; 1 mg/dL</t>
  </si>
  <si>
    <t>AST &lt; 25 U/L</t>
  </si>
  <si>
    <t>ALT &lt; 25 U/L</t>
  </si>
  <si>
    <t>Reflects Liver damage</t>
  </si>
  <si>
    <t>VCS (Visual Contract Sensitivity)-Pass</t>
  </si>
  <si>
    <t>Failure associated with biotoxin exposure</t>
  </si>
  <si>
    <t>ERMI test &lt;2</t>
  </si>
  <si>
    <t>Mold index from building</t>
  </si>
  <si>
    <t xml:space="preserve">Bun </t>
  </si>
  <si>
    <t>&lt; 20 mg/dL</t>
  </si>
  <si>
    <t xml:space="preserve">Creatinine </t>
  </si>
  <si>
    <t>&lt; 1 mg/dL</t>
  </si>
  <si>
    <t xml:space="preserve">AST </t>
  </si>
  <si>
    <t>&lt; 25 U/L</t>
  </si>
  <si>
    <t xml:space="preserve">ALT </t>
  </si>
  <si>
    <t>Pass</t>
  </si>
  <si>
    <t>VCS (Visual Contract Sensitivity)</t>
  </si>
  <si>
    <t>HERTSMI-2 test &lt;11</t>
  </si>
  <si>
    <t>Index of most toxic molds</t>
  </si>
  <si>
    <t>HERTSMI-2 test</t>
  </si>
  <si>
    <t xml:space="preserve">ERMI test </t>
  </si>
  <si>
    <t>&lt; 2</t>
  </si>
  <si>
    <t>&lt; 11</t>
  </si>
  <si>
    <t>Pathogen Related:</t>
  </si>
  <si>
    <t>CD57 = 60 - 360 cells/uL</t>
  </si>
  <si>
    <t>Reduced with Lyme</t>
  </si>
  <si>
    <t>MARCoNS Negative</t>
  </si>
  <si>
    <t>Antibodies to tick-borne pathogens negative</t>
  </si>
  <si>
    <t>Antibodies to Herpes Family viruses negative</t>
  </si>
  <si>
    <t>HSV-1, HSV-2,HHV-6, VZV, EBV, CMV</t>
  </si>
  <si>
    <t>Nocturnal Ox saturation = 96-98%</t>
  </si>
  <si>
    <t>AHI &lt;5 apnea events per hr.</t>
  </si>
  <si>
    <t>&gt;5 indicates sleep apnea</t>
  </si>
  <si>
    <t>Beta-Alanine</t>
  </si>
  <si>
    <t>Beta Alanine</t>
  </si>
  <si>
    <t>Precurser for Carnitine; helps build muscle for vegetarians.</t>
  </si>
  <si>
    <t>500mg or more</t>
  </si>
  <si>
    <t>L-Serine2000</t>
  </si>
  <si>
    <t>Ascorbic Acid</t>
  </si>
  <si>
    <t>x2 (once)</t>
  </si>
  <si>
    <t>11 TBSP</t>
  </si>
  <si>
    <t>Shallenberger rec. Zinc Acetate or Gluconate for Immune System</t>
  </si>
  <si>
    <t>Density mg/tsp</t>
  </si>
  <si>
    <t>Mix (TBSP)</t>
  </si>
  <si>
    <t>7 TBSP</t>
  </si>
  <si>
    <t>4- TBSP</t>
  </si>
  <si>
    <t>8 TBSP</t>
  </si>
  <si>
    <t>x14 Mix (tsp)</t>
  </si>
  <si>
    <t>4.5 TBSP</t>
  </si>
  <si>
    <t>1/12 tsp</t>
  </si>
  <si>
    <t>5 TBSP</t>
  </si>
  <si>
    <t>3 TBSP</t>
  </si>
  <si>
    <t>6+ TBSP</t>
  </si>
  <si>
    <t>9 TBSP</t>
  </si>
  <si>
    <t>12 TBSP</t>
  </si>
  <si>
    <t>3.5 TBSP</t>
  </si>
  <si>
    <t>2+ tsp</t>
  </si>
  <si>
    <t>1/2+ tsp</t>
  </si>
  <si>
    <t>2 tsp</t>
  </si>
  <si>
    <t>3/4 tsp</t>
  </si>
  <si>
    <t>1- tsp</t>
  </si>
  <si>
    <t>x48 Mix (tsp)</t>
  </si>
  <si>
    <t>Niacinamide</t>
  </si>
  <si>
    <t>Niacin</t>
  </si>
  <si>
    <t>Zinc Gluconate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</si>
</sst>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09]mmm\-yy;@"/>
    <numFmt numFmtId="165" formatCode="0.000"/>
  </numFmts>
  <fonts count="12" x14ac:knownFonts="1">
    <font>
      <sz val="11"/>
      <color theme="1"/>
      <name val="Calibri"/>
      <family val="2"/>
      <scheme val="minor"/>
    </font>
    <font>
      <b/>
      <sz val="11"/>
      <color theme="1"/>
      <name val="Calibri"/>
      <family val="2"/>
      <scheme val="minor"/>
    </font>
    <font>
      <sz val="11"/>
      <name val="Calibri"/>
      <family val="2"/>
      <scheme val="minor"/>
    </font>
    <font>
      <sz val="11"/>
      <color rgb="FFFF0000"/>
      <name val="Calibri"/>
      <family val="2"/>
      <scheme val="minor"/>
    </font>
    <font>
      <sz val="11"/>
      <color rgb="FF0070C0"/>
      <name val="Calibri"/>
      <family val="2"/>
      <scheme val="minor"/>
    </font>
    <font>
      <sz val="11"/>
      <color rgb="FF00B050"/>
      <name val="Calibri"/>
      <family val="2"/>
      <scheme val="minor"/>
    </font>
    <font>
      <sz val="11"/>
      <color rgb="FF006100"/>
      <name val="Calibri"/>
      <family val="2"/>
      <scheme val="minor"/>
    </font>
    <font>
      <sz val="11"/>
      <color rgb="FFFF0000"/>
      <name val="Calibri"/>
      <family val="2"/>
    </font>
    <font>
      <sz val="11"/>
      <color rgb="FF00B0F0"/>
      <name val="Calibri"/>
      <family val="2"/>
      <scheme val="minor"/>
    </font>
    <font>
      <i/>
      <sz val="11"/>
      <name val="Calibri"/>
      <family val="2"/>
      <scheme val="minor"/>
    </font>
    <font>
      <sz val="11"/>
      <color rgb="FF7030A0"/>
      <name val="Calibri"/>
      <family val="2"/>
      <scheme val="minor"/>
    </font>
    <font>
      <sz val="11"/>
      <color theme="5"/>
      <name val="Calibri"/>
      <family val="2"/>
      <scheme val="minor"/>
    </font>
  </fonts>
  <fills count="3">
    <fill>
      <patternFill patternType="none"/>
    </fill>
    <fill>
      <patternFill patternType="gray125"/>
    </fill>
    <fill>
      <patternFill patternType="solid">
        <fgColor rgb="FFC6EFCE"/>
      </patternFill>
    </fill>
  </fills>
  <borders count="1">
    <border>
      <left/>
      <right/>
      <top/>
      <bottom/>
      <diagonal/>
    </border>
  </borders>
  <cellStyleXfs count="2">
    <xf numFmtId="0" fontId="0" fillId="0" borderId="0"/>
    <xf numFmtId="0" fontId="6" fillId="2" borderId="0" applyNumberFormat="0" applyBorder="0" applyAlignment="0" applyProtection="0"/>
  </cellStyleXfs>
  <cellXfs count="29">
    <xf numFmtId="0" fontId="0" fillId="0" borderId="0" xfId="0"/>
    <xf numFmtId="0" fontId="0" fillId="0" borderId="0" xfId="0" applyAlignment="1">
      <alignment vertical="top" wrapText="1"/>
    </xf>
    <xf numFmtId="0" fontId="1" fillId="0" borderId="0" xfId="0" applyFont="1" applyAlignment="1">
      <alignment horizontal="center" vertical="top" wrapText="1"/>
    </xf>
    <xf numFmtId="0" fontId="2" fillId="0" borderId="0" xfId="0" applyFont="1" applyAlignment="1">
      <alignment vertical="top" wrapText="1"/>
    </xf>
    <xf numFmtId="0" fontId="3" fillId="0" borderId="0" xfId="0" applyFont="1" applyAlignment="1">
      <alignment vertical="top" wrapText="1"/>
    </xf>
    <xf numFmtId="0" fontId="1" fillId="0" borderId="0" xfId="0" applyFont="1"/>
    <xf numFmtId="0" fontId="0" fillId="0" borderId="0" xfId="0" quotePrefix="1"/>
    <xf numFmtId="0" fontId="0" fillId="0" borderId="0" xfId="0" applyAlignment="1">
      <alignment wrapText="1"/>
    </xf>
    <xf numFmtId="0" fontId="4" fillId="0" borderId="0" xfId="0" applyFont="1" applyAlignment="1">
      <alignment vertical="top" wrapText="1"/>
    </xf>
    <xf numFmtId="16" fontId="0" fillId="0" borderId="0" xfId="0" quotePrefix="1" applyNumberFormat="1"/>
    <xf numFmtId="0" fontId="6" fillId="2" borderId="0" xfId="1"/>
    <xf numFmtId="0" fontId="6" fillId="2" borderId="0" xfId="1" quotePrefix="1"/>
    <xf numFmtId="0" fontId="0" fillId="0" borderId="0" xfId="0" quotePrefix="1" applyAlignment="1">
      <alignment wrapText="1"/>
    </xf>
    <xf numFmtId="0" fontId="0" fillId="0" borderId="0" xfId="0" applyAlignment="1">
      <alignment horizontal="center"/>
    </xf>
    <xf numFmtId="0" fontId="0" fillId="0" borderId="0" xfId="0"/>
    <xf numFmtId="0" fontId="2" fillId="0" borderId="0" xfId="0" applyFont="1" applyAlignment="1">
      <alignment vertical="top" wrapText="1"/>
    </xf>
    <xf numFmtId="0" fontId="5" fillId="0" borderId="0" xfId="0" applyFont="1"/>
    <xf numFmtId="164" fontId="0" fillId="0" borderId="0" xfId="0" applyNumberFormat="1"/>
    <xf numFmtId="0" fontId="8" fillId="0" borderId="0" xfId="0" applyFont="1"/>
    <xf numFmtId="0" fontId="8" fillId="0" borderId="0" xfId="0" quotePrefix="1" applyFont="1"/>
    <xf numFmtId="0" fontId="5" fillId="0" borderId="0" xfId="0" applyFont="1" applyAlignment="1">
      <alignment wrapText="1"/>
    </xf>
    <xf numFmtId="0" fontId="9" fillId="0" borderId="0" xfId="0" applyFont="1" applyAlignment="1">
      <alignment vertical="top" wrapText="1"/>
    </xf>
    <xf numFmtId="0" fontId="10" fillId="0" borderId="0" xfId="0" applyFont="1" applyAlignment="1">
      <alignment vertical="top" wrapText="1"/>
    </xf>
    <xf numFmtId="0" fontId="0" fillId="0" borderId="0" xfId="0" applyFont="1"/>
    <xf numFmtId="16" fontId="0" fillId="0" borderId="0" xfId="0" applyNumberFormat="1"/>
    <xf numFmtId="16" fontId="0" fillId="0" borderId="0" xfId="0" quotePrefix="1" applyNumberFormat="1" applyAlignment="1">
      <alignment wrapText="1"/>
    </xf>
    <xf numFmtId="0" fontId="11" fillId="0" borderId="0" xfId="0" applyFont="1" applyAlignment="1">
      <alignment vertical="top" wrapText="1"/>
    </xf>
    <xf numFmtId="0" fontId="11" fillId="0" borderId="0" xfId="0" applyFont="1"/>
    <xf numFmtId="165" fontId="0" fillId="0" borderId="0" xfId="0" applyNumberFormat="1"/>
  </cellXfs>
  <cellStyles count="2">
    <cellStyle name="Good" xfId="1" builtinId="2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8"/>
  <sheetViews>
    <sheetView tabSelected="1" workbookViewId="0"/>
  </sheetViews>
  <sheetFormatPr defaultRowHeight="15" x14ac:dyDescent="0.25"/>
  <cols>
    <col min="1" max="1" width="33.28515625" style="1" bestFit="1" customWidth="1"/>
    <col min="2" max="2" width="45.140625" style="1" customWidth="1"/>
    <col min="3" max="3" width="37.28515625" style="1" customWidth="1"/>
    <col min="4" max="4" width="57.42578125" style="1" customWidth="1"/>
    <col min="5" max="5" width="46.28515625" style="1" customWidth="1"/>
    <col min="6" max="8" width="9.140625" style="1"/>
  </cols>
  <sheetData>
    <row r="1" spans="1:8" x14ac:dyDescent="0.25">
      <c r="A1" s="2" t="s">
        <v>3</v>
      </c>
      <c r="B1" s="2" t="s">
        <v>4</v>
      </c>
      <c r="C1" s="2" t="s">
        <v>5</v>
      </c>
    </row>
    <row r="2" spans="1:8" ht="36" customHeight="1" x14ac:dyDescent="0.25">
      <c r="A2" s="1" t="s">
        <v>37</v>
      </c>
      <c r="B2" s="1" t="s">
        <v>6</v>
      </c>
      <c r="C2" s="1" t="s">
        <v>7</v>
      </c>
    </row>
    <row r="3" spans="1:8" ht="30" x14ac:dyDescent="0.25">
      <c r="A3" s="1" t="s">
        <v>8</v>
      </c>
      <c r="B3" s="1" t="s">
        <v>0</v>
      </c>
      <c r="C3" s="1" t="s">
        <v>45</v>
      </c>
    </row>
    <row r="4" spans="1:8" x14ac:dyDescent="0.25">
      <c r="A4" s="1" t="s">
        <v>1</v>
      </c>
      <c r="B4" s="1" t="s">
        <v>9</v>
      </c>
      <c r="C4" s="1" t="s">
        <v>10</v>
      </c>
    </row>
    <row r="5" spans="1:8" ht="45" x14ac:dyDescent="0.25">
      <c r="A5" s="1" t="s">
        <v>11</v>
      </c>
      <c r="B5" s="1" t="s">
        <v>46</v>
      </c>
    </row>
    <row r="6" spans="1:8" s="14" customFormat="1" x14ac:dyDescent="0.25">
      <c r="A6" s="1" t="s">
        <v>522</v>
      </c>
      <c r="B6" s="1"/>
      <c r="C6" s="1"/>
      <c r="D6" s="1"/>
      <c r="E6" s="1"/>
      <c r="F6" s="1"/>
      <c r="G6" s="1"/>
      <c r="H6" s="1"/>
    </row>
    <row r="7" spans="1:8" s="14" customFormat="1" x14ac:dyDescent="0.25">
      <c r="A7" s="1" t="s">
        <v>523</v>
      </c>
      <c r="B7" s="1" t="s">
        <v>524</v>
      </c>
      <c r="C7" s="1"/>
      <c r="D7" s="1"/>
      <c r="E7" s="1"/>
      <c r="F7" s="1"/>
      <c r="G7" s="1"/>
      <c r="H7" s="1"/>
    </row>
    <row r="8" spans="1:8" x14ac:dyDescent="0.25">
      <c r="A8" s="1" t="s">
        <v>12</v>
      </c>
      <c r="B8" s="1" t="s">
        <v>47</v>
      </c>
    </row>
    <row r="9" spans="1:8" x14ac:dyDescent="0.25">
      <c r="A9" s="3" t="s">
        <v>2</v>
      </c>
      <c r="B9" s="3" t="s">
        <v>49</v>
      </c>
      <c r="C9" s="3"/>
      <c r="D9" s="3"/>
    </row>
    <row r="10" spans="1:8" x14ac:dyDescent="0.25">
      <c r="A10" s="1" t="s">
        <v>15</v>
      </c>
      <c r="B10" s="1" t="s">
        <v>16</v>
      </c>
      <c r="C10" s="1" t="s">
        <v>17</v>
      </c>
    </row>
    <row r="11" spans="1:8" x14ac:dyDescent="0.25">
      <c r="A11" s="1" t="s">
        <v>18</v>
      </c>
      <c r="B11" s="1" t="s">
        <v>19</v>
      </c>
    </row>
    <row r="12" spans="1:8" x14ac:dyDescent="0.25">
      <c r="A12" s="1" t="s">
        <v>20</v>
      </c>
      <c r="B12" s="1" t="s">
        <v>41</v>
      </c>
    </row>
    <row r="13" spans="1:8" x14ac:dyDescent="0.25">
      <c r="A13" s="1" t="s">
        <v>164</v>
      </c>
      <c r="B13" s="1" t="s">
        <v>42</v>
      </c>
    </row>
    <row r="14" spans="1:8" ht="30" x14ac:dyDescent="0.25">
      <c r="A14" s="1" t="s">
        <v>22</v>
      </c>
      <c r="B14" s="1" t="s">
        <v>40</v>
      </c>
    </row>
    <row r="15" spans="1:8" ht="30" x14ac:dyDescent="0.25">
      <c r="A15" s="1" t="s">
        <v>23</v>
      </c>
      <c r="B15" s="1" t="s">
        <v>24</v>
      </c>
    </row>
    <row r="16" spans="1:8" x14ac:dyDescent="0.25">
      <c r="A16" s="1" t="s">
        <v>33</v>
      </c>
      <c r="B16" s="1" t="s">
        <v>34</v>
      </c>
      <c r="C16" s="1" t="s">
        <v>35</v>
      </c>
    </row>
    <row r="17" spans="1:8" x14ac:dyDescent="0.25">
      <c r="A17" s="1" t="s">
        <v>25</v>
      </c>
      <c r="B17" s="1" t="s">
        <v>26</v>
      </c>
    </row>
    <row r="18" spans="1:8" ht="60" x14ac:dyDescent="0.25">
      <c r="A18" s="1" t="s">
        <v>27</v>
      </c>
      <c r="B18" s="1" t="s">
        <v>39</v>
      </c>
    </row>
    <row r="19" spans="1:8" x14ac:dyDescent="0.25">
      <c r="A19" s="1" t="s">
        <v>28</v>
      </c>
      <c r="B19" s="1" t="s">
        <v>29</v>
      </c>
      <c r="C19" s="1" t="s">
        <v>30</v>
      </c>
    </row>
    <row r="20" spans="1:8" x14ac:dyDescent="0.25">
      <c r="A20" s="1" t="s">
        <v>31</v>
      </c>
      <c r="B20" s="1" t="s">
        <v>32</v>
      </c>
    </row>
    <row r="21" spans="1:8" x14ac:dyDescent="0.25">
      <c r="A21" s="1" t="s">
        <v>38</v>
      </c>
      <c r="B21" s="1" t="s">
        <v>36</v>
      </c>
    </row>
    <row r="22" spans="1:8" x14ac:dyDescent="0.25">
      <c r="A22" s="4" t="s">
        <v>170</v>
      </c>
      <c r="D22" s="1" t="s">
        <v>169</v>
      </c>
    </row>
    <row r="23" spans="1:8" ht="90" x14ac:dyDescent="0.25">
      <c r="A23" s="4" t="s">
        <v>410</v>
      </c>
      <c r="B23" s="3" t="s">
        <v>50</v>
      </c>
      <c r="C23" s="3"/>
      <c r="D23" s="3" t="s">
        <v>52</v>
      </c>
    </row>
    <row r="24" spans="1:8" ht="90" x14ac:dyDescent="0.25">
      <c r="A24" s="4" t="s">
        <v>428</v>
      </c>
      <c r="B24" s="3" t="s">
        <v>48</v>
      </c>
      <c r="C24" s="3" t="s">
        <v>13</v>
      </c>
      <c r="D24" s="3" t="s">
        <v>53</v>
      </c>
    </row>
    <row r="25" spans="1:8" x14ac:dyDescent="0.25">
      <c r="A25" s="4" t="s">
        <v>420</v>
      </c>
      <c r="B25" s="1" t="s">
        <v>286</v>
      </c>
    </row>
    <row r="26" spans="1:8" s="14" customFormat="1" x14ac:dyDescent="0.25">
      <c r="A26" s="4" t="s">
        <v>421</v>
      </c>
      <c r="B26" s="1"/>
      <c r="C26" s="1"/>
      <c r="D26" s="1"/>
      <c r="E26" s="1"/>
      <c r="F26" s="1"/>
      <c r="G26" s="1"/>
      <c r="H26" s="1"/>
    </row>
    <row r="27" spans="1:8" s="14" customFormat="1" x14ac:dyDescent="0.25">
      <c r="A27" s="4" t="s">
        <v>425</v>
      </c>
      <c r="B27" s="1" t="s">
        <v>424</v>
      </c>
      <c r="C27" s="1"/>
      <c r="D27" s="1"/>
      <c r="E27" s="1"/>
      <c r="F27" s="1"/>
      <c r="G27" s="1"/>
      <c r="H27" s="1"/>
    </row>
    <row r="28" spans="1:8" x14ac:dyDescent="0.25">
      <c r="A28" s="4" t="s">
        <v>287</v>
      </c>
      <c r="B28" s="1" t="s">
        <v>286</v>
      </c>
    </row>
    <row r="29" spans="1:8" x14ac:dyDescent="0.25">
      <c r="A29" s="4" t="s">
        <v>288</v>
      </c>
      <c r="B29" s="1" t="s">
        <v>286</v>
      </c>
    </row>
    <row r="30" spans="1:8" x14ac:dyDescent="0.25">
      <c r="A30" s="4" t="s">
        <v>413</v>
      </c>
      <c r="B30" s="3"/>
      <c r="C30" s="3"/>
      <c r="D30" s="3"/>
    </row>
    <row r="31" spans="1:8" ht="45" x14ac:dyDescent="0.25">
      <c r="A31" s="4" t="s">
        <v>87</v>
      </c>
      <c r="B31" s="3" t="s">
        <v>44</v>
      </c>
      <c r="C31" s="3" t="s">
        <v>51</v>
      </c>
      <c r="D31" s="3" t="s">
        <v>285</v>
      </c>
    </row>
    <row r="32" spans="1:8" x14ac:dyDescent="0.25">
      <c r="A32" s="4" t="s">
        <v>86</v>
      </c>
      <c r="B32" s="3"/>
      <c r="C32" s="3"/>
      <c r="D32" s="3"/>
    </row>
    <row r="33" spans="1:8" x14ac:dyDescent="0.25">
      <c r="A33" s="4" t="s">
        <v>414</v>
      </c>
    </row>
    <row r="34" spans="1:8" ht="30" x14ac:dyDescent="0.25">
      <c r="A34" s="8" t="s">
        <v>417</v>
      </c>
      <c r="B34" s="1" t="s">
        <v>21</v>
      </c>
    </row>
    <row r="35" spans="1:8" ht="30" x14ac:dyDescent="0.25">
      <c r="A35" s="4" t="s">
        <v>418</v>
      </c>
    </row>
    <row r="36" spans="1:8" ht="120" x14ac:dyDescent="0.25">
      <c r="A36" s="4" t="s">
        <v>405</v>
      </c>
      <c r="B36" s="1" t="s">
        <v>55</v>
      </c>
      <c r="C36" s="1" t="s">
        <v>14</v>
      </c>
      <c r="D36" s="1" t="s">
        <v>54</v>
      </c>
    </row>
    <row r="37" spans="1:8" s="14" customFormat="1" ht="30" x14ac:dyDescent="0.25">
      <c r="A37" s="21" t="s">
        <v>336</v>
      </c>
      <c r="B37" s="7" t="s">
        <v>407</v>
      </c>
      <c r="C37" s="1"/>
      <c r="D37" s="1"/>
      <c r="E37" s="1"/>
      <c r="F37" s="1"/>
      <c r="G37" s="1"/>
      <c r="H37" s="1"/>
    </row>
    <row r="38" spans="1:8" x14ac:dyDescent="0.25">
      <c r="A38" s="8" t="s">
        <v>409</v>
      </c>
    </row>
    <row r="39" spans="1:8" ht="30" x14ac:dyDescent="0.25">
      <c r="A39" s="8" t="s">
        <v>433</v>
      </c>
    </row>
    <row r="40" spans="1:8" x14ac:dyDescent="0.25">
      <c r="A40" s="8" t="s">
        <v>434</v>
      </c>
    </row>
    <row r="41" spans="1:8" x14ac:dyDescent="0.25">
      <c r="A41" s="8" t="s">
        <v>435</v>
      </c>
    </row>
    <row r="42" spans="1:8" x14ac:dyDescent="0.25">
      <c r="A42" s="8" t="s">
        <v>436</v>
      </c>
    </row>
    <row r="43" spans="1:8" s="14" customFormat="1" x14ac:dyDescent="0.25">
      <c r="A43" s="8" t="s">
        <v>385</v>
      </c>
      <c r="B43" s="14" t="s">
        <v>386</v>
      </c>
      <c r="C43" s="1"/>
      <c r="D43" s="1"/>
      <c r="E43" s="1"/>
      <c r="F43" s="1"/>
      <c r="G43" s="1"/>
      <c r="H43" s="1"/>
    </row>
    <row r="44" spans="1:8" s="14" customFormat="1" x14ac:dyDescent="0.25">
      <c r="A44" s="4" t="s">
        <v>440</v>
      </c>
      <c r="B44" s="1"/>
      <c r="C44" s="1"/>
      <c r="D44" s="1" t="s">
        <v>441</v>
      </c>
      <c r="E44" s="1"/>
      <c r="F44" s="1"/>
      <c r="G44" s="1"/>
      <c r="H44" s="1"/>
    </row>
    <row r="45" spans="1:8" s="14" customFormat="1" x14ac:dyDescent="0.25">
      <c r="A45" s="8"/>
      <c r="B45" s="1"/>
      <c r="C45" s="1"/>
      <c r="D45" s="1"/>
      <c r="E45" s="1"/>
      <c r="F45" s="1"/>
      <c r="G45" s="1"/>
      <c r="H45" s="1"/>
    </row>
    <row r="46" spans="1:8" s="14" customFormat="1" x14ac:dyDescent="0.25">
      <c r="A46" s="8"/>
      <c r="B46" s="1"/>
      <c r="C46" s="1"/>
      <c r="D46" s="1"/>
      <c r="E46" s="1"/>
      <c r="F46" s="1"/>
      <c r="G46" s="1"/>
      <c r="H46" s="1"/>
    </row>
    <row r="47" spans="1:8" s="14" customFormat="1" x14ac:dyDescent="0.25">
      <c r="A47" s="8"/>
      <c r="B47" s="1"/>
      <c r="C47" s="1"/>
      <c r="D47" s="1"/>
      <c r="E47" s="1"/>
      <c r="F47" s="1"/>
      <c r="G47" s="1"/>
      <c r="H47" s="1"/>
    </row>
    <row r="48" spans="1:8" ht="30" x14ac:dyDescent="0.25">
      <c r="A48" s="4" t="s">
        <v>444</v>
      </c>
      <c r="B48" s="14"/>
    </row>
    <row r="49" spans="1:5" ht="45" x14ac:dyDescent="0.25">
      <c r="A49" s="4" t="s">
        <v>58</v>
      </c>
    </row>
    <row r="50" spans="1:5" ht="30" x14ac:dyDescent="0.25">
      <c r="A50" s="4" t="s">
        <v>59</v>
      </c>
    </row>
    <row r="51" spans="1:5" ht="30" x14ac:dyDescent="0.25">
      <c r="A51" s="4" t="s">
        <v>60</v>
      </c>
    </row>
    <row r="52" spans="1:5" ht="45" x14ac:dyDescent="0.25">
      <c r="A52" s="4" t="s">
        <v>61</v>
      </c>
    </row>
    <row r="53" spans="1:5" x14ac:dyDescent="0.25">
      <c r="A53" s="4" t="s">
        <v>62</v>
      </c>
    </row>
    <row r="54" spans="1:5" ht="315" x14ac:dyDescent="0.25">
      <c r="A54" s="4" t="s">
        <v>171</v>
      </c>
      <c r="B54" s="1" t="s">
        <v>43</v>
      </c>
      <c r="C54" s="1" t="s">
        <v>466</v>
      </c>
      <c r="D54" s="1" t="s">
        <v>56</v>
      </c>
      <c r="E54" s="1" t="s">
        <v>57</v>
      </c>
    </row>
    <row r="55" spans="1:5" x14ac:dyDescent="0.25">
      <c r="A55" s="4" t="s">
        <v>451</v>
      </c>
      <c r="B55" s="1" t="s">
        <v>461</v>
      </c>
    </row>
    <row r="56" spans="1:5" x14ac:dyDescent="0.25">
      <c r="A56" s="4" t="s">
        <v>452</v>
      </c>
      <c r="B56" s="1" t="s">
        <v>461</v>
      </c>
    </row>
    <row r="57" spans="1:5" x14ac:dyDescent="0.25">
      <c r="A57" s="4" t="s">
        <v>455</v>
      </c>
    </row>
    <row r="58" spans="1:5" x14ac:dyDescent="0.25">
      <c r="A58" s="4" t="s">
        <v>91</v>
      </c>
    </row>
    <row r="59" spans="1:5" ht="30" x14ac:dyDescent="0.25">
      <c r="A59" s="4" t="s">
        <v>457</v>
      </c>
      <c r="B59" s="1" t="s">
        <v>459</v>
      </c>
    </row>
    <row r="60" spans="1:5" x14ac:dyDescent="0.25">
      <c r="A60" s="4" t="s">
        <v>460</v>
      </c>
      <c r="B60" s="1" t="s">
        <v>462</v>
      </c>
    </row>
    <row r="61" spans="1:5" x14ac:dyDescent="0.25">
      <c r="A61" s="4" t="s">
        <v>464</v>
      </c>
      <c r="B61" s="1" t="s">
        <v>462</v>
      </c>
    </row>
    <row r="62" spans="1:5" ht="45" x14ac:dyDescent="0.25">
      <c r="A62" s="4" t="s">
        <v>93</v>
      </c>
    </row>
    <row r="63" spans="1:5" ht="30" x14ac:dyDescent="0.25">
      <c r="A63" s="8" t="s">
        <v>92</v>
      </c>
      <c r="B63" s="1" t="s">
        <v>448</v>
      </c>
    </row>
    <row r="64" spans="1:5" x14ac:dyDescent="0.25">
      <c r="A64" s="4" t="s">
        <v>94</v>
      </c>
    </row>
    <row r="65" spans="1:2" x14ac:dyDescent="0.25">
      <c r="A65" s="8" t="s">
        <v>449</v>
      </c>
    </row>
    <row r="66" spans="1:2" x14ac:dyDescent="0.25">
      <c r="A66" s="8" t="s">
        <v>95</v>
      </c>
    </row>
    <row r="67" spans="1:2" ht="30" x14ac:dyDescent="0.25">
      <c r="A67" s="4" t="s">
        <v>473</v>
      </c>
    </row>
    <row r="68" spans="1:2" x14ac:dyDescent="0.25">
      <c r="A68" s="4" t="s">
        <v>469</v>
      </c>
    </row>
    <row r="69" spans="1:2" x14ac:dyDescent="0.25">
      <c r="A69" s="4" t="s">
        <v>470</v>
      </c>
    </row>
    <row r="70" spans="1:2" x14ac:dyDescent="0.25">
      <c r="A70" s="4" t="s">
        <v>471</v>
      </c>
    </row>
    <row r="71" spans="1:2" x14ac:dyDescent="0.25">
      <c r="A71" s="4" t="s">
        <v>472</v>
      </c>
    </row>
    <row r="72" spans="1:2" x14ac:dyDescent="0.25">
      <c r="A72" s="4" t="s">
        <v>467</v>
      </c>
      <c r="B72" s="1" t="s">
        <v>468</v>
      </c>
    </row>
    <row r="73" spans="1:2" s="14" customFormat="1" x14ac:dyDescent="0.25">
      <c r="A73" s="1" t="s">
        <v>476</v>
      </c>
      <c r="B73" s="14" t="s">
        <v>477</v>
      </c>
    </row>
    <row r="74" spans="1:2" x14ac:dyDescent="0.25">
      <c r="A74" s="1" t="s">
        <v>478</v>
      </c>
    </row>
    <row r="75" spans="1:2" ht="66" customHeight="1" x14ac:dyDescent="0.25">
      <c r="A75" s="4" t="s">
        <v>482</v>
      </c>
      <c r="B75" s="1" t="s">
        <v>484</v>
      </c>
    </row>
    <row r="76" spans="1:2" x14ac:dyDescent="0.25">
      <c r="A76" s="1" t="s">
        <v>483</v>
      </c>
    </row>
    <row r="77" spans="1:2" x14ac:dyDescent="0.25">
      <c r="A77" s="1" t="s">
        <v>490</v>
      </c>
      <c r="B77" s="1" t="s">
        <v>491</v>
      </c>
    </row>
    <row r="78" spans="1:2" x14ac:dyDescent="0.25">
      <c r="A78" s="1" t="s">
        <v>492</v>
      </c>
      <c r="B78" s="1" t="s">
        <v>491</v>
      </c>
    </row>
    <row r="79" spans="1:2" x14ac:dyDescent="0.25">
      <c r="A79" s="1" t="s">
        <v>493</v>
      </c>
      <c r="B79" s="1" t="s">
        <v>495</v>
      </c>
    </row>
    <row r="80" spans="1:2" x14ac:dyDescent="0.25">
      <c r="A80" s="1" t="s">
        <v>494</v>
      </c>
      <c r="B80" s="1" t="s">
        <v>495</v>
      </c>
    </row>
    <row r="81" spans="1:2" ht="30" x14ac:dyDescent="0.25">
      <c r="A81" s="1" t="s">
        <v>496</v>
      </c>
      <c r="B81" s="1" t="s">
        <v>497</v>
      </c>
    </row>
    <row r="82" spans="1:2" x14ac:dyDescent="0.25">
      <c r="A82" s="1" t="s">
        <v>498</v>
      </c>
      <c r="B82" s="1" t="s">
        <v>499</v>
      </c>
    </row>
    <row r="83" spans="1:2" x14ac:dyDescent="0.25">
      <c r="A83" s="1" t="s">
        <v>509</v>
      </c>
      <c r="B83" s="1" t="s">
        <v>510</v>
      </c>
    </row>
    <row r="84" spans="1:2" x14ac:dyDescent="0.25">
      <c r="A84" s="1" t="s">
        <v>515</v>
      </c>
    </row>
    <row r="85" spans="1:2" x14ac:dyDescent="0.25">
      <c r="A85" s="1" t="s">
        <v>516</v>
      </c>
      <c r="B85" s="1" t="s">
        <v>517</v>
      </c>
    </row>
    <row r="86" spans="1:2" x14ac:dyDescent="0.25">
      <c r="A86" s="1" t="s">
        <v>518</v>
      </c>
    </row>
    <row r="87" spans="1:2" ht="30" x14ac:dyDescent="0.25">
      <c r="A87" s="1" t="s">
        <v>519</v>
      </c>
    </row>
    <row r="88" spans="1:2" ht="30" x14ac:dyDescent="0.25">
      <c r="A88" s="1" t="s">
        <v>520</v>
      </c>
      <c r="B88" s="1" t="s">
        <v>521</v>
      </c>
    </row>
  </sheetData>
  <printOptions gridLines="1"/>
  <pageMargins left="0.5" right="0.25" top="0.5" bottom="0.5" header="0.3" footer="0.3"/>
  <pageSetup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5"/>
  <sheetViews>
    <sheetView workbookViewId="0"/>
  </sheetViews>
  <sheetFormatPr defaultRowHeight="15" x14ac:dyDescent="0.25"/>
  <cols>
    <col min="1" max="1" width="29" customWidth="1"/>
    <col min="2" max="2" width="21.85546875" customWidth="1"/>
    <col min="3" max="3" width="15.5703125" style="14" customWidth="1"/>
    <col min="4" max="4" width="12.5703125" style="14" bestFit="1" customWidth="1"/>
    <col min="5" max="5" width="15.5703125" style="14" customWidth="1"/>
  </cols>
  <sheetData>
    <row r="1" spans="1:22" x14ac:dyDescent="0.25">
      <c r="C1" s="14" t="s">
        <v>318</v>
      </c>
    </row>
    <row r="2" spans="1:22" x14ac:dyDescent="0.25">
      <c r="A2" s="2" t="s">
        <v>3</v>
      </c>
      <c r="C2" s="14" t="s">
        <v>320</v>
      </c>
      <c r="D2" s="14" t="s">
        <v>319</v>
      </c>
      <c r="F2" s="17"/>
      <c r="G2" s="17"/>
      <c r="H2" s="17"/>
      <c r="I2" s="17"/>
      <c r="J2" s="17"/>
      <c r="K2" s="17"/>
      <c r="L2" s="17"/>
      <c r="M2" s="17"/>
      <c r="N2" s="17"/>
      <c r="O2" s="17"/>
      <c r="P2" s="17"/>
      <c r="Q2" s="17"/>
      <c r="R2" s="17"/>
      <c r="S2" s="17"/>
      <c r="T2" s="17"/>
      <c r="U2" s="17"/>
      <c r="V2" s="17"/>
    </row>
    <row r="3" spans="1:22" x14ac:dyDescent="0.25">
      <c r="A3" s="4" t="s">
        <v>181</v>
      </c>
      <c r="B3" t="s">
        <v>411</v>
      </c>
      <c r="C3" s="16">
        <v>706994</v>
      </c>
      <c r="D3" s="16">
        <v>83090</v>
      </c>
    </row>
    <row r="4" spans="1:22" ht="16.5" customHeight="1" x14ac:dyDescent="0.25">
      <c r="A4" s="4" t="s">
        <v>321</v>
      </c>
      <c r="B4" t="s">
        <v>406</v>
      </c>
      <c r="C4" s="16">
        <v>120766</v>
      </c>
      <c r="D4" s="16">
        <v>86141</v>
      </c>
    </row>
    <row r="5" spans="1:22" x14ac:dyDescent="0.25">
      <c r="A5" s="8" t="s">
        <v>183</v>
      </c>
      <c r="B5" t="s">
        <v>182</v>
      </c>
    </row>
    <row r="6" spans="1:22" s="14" customFormat="1" x14ac:dyDescent="0.25">
      <c r="A6" s="8" t="s">
        <v>429</v>
      </c>
      <c r="B6" s="14" t="s">
        <v>430</v>
      </c>
    </row>
    <row r="7" spans="1:22" x14ac:dyDescent="0.25">
      <c r="A7" s="4" t="s">
        <v>190</v>
      </c>
      <c r="B7" s="24">
        <v>43834</v>
      </c>
    </row>
    <row r="8" spans="1:22" s="14" customFormat="1" x14ac:dyDescent="0.25">
      <c r="A8" s="4" t="s">
        <v>422</v>
      </c>
      <c r="B8" s="24" t="s">
        <v>423</v>
      </c>
    </row>
    <row r="9" spans="1:22" s="14" customFormat="1" x14ac:dyDescent="0.25">
      <c r="A9" s="4" t="s">
        <v>426</v>
      </c>
      <c r="B9" s="1" t="s">
        <v>427</v>
      </c>
      <c r="C9" s="1"/>
      <c r="D9" s="1"/>
      <c r="E9" s="1"/>
    </row>
    <row r="10" spans="1:22" x14ac:dyDescent="0.25">
      <c r="A10" s="4" t="s">
        <v>289</v>
      </c>
      <c r="B10" t="s">
        <v>290</v>
      </c>
      <c r="C10" s="18">
        <v>140916</v>
      </c>
      <c r="D10" s="18">
        <v>83520</v>
      </c>
    </row>
    <row r="11" spans="1:22" x14ac:dyDescent="0.25">
      <c r="A11" s="4" t="s">
        <v>291</v>
      </c>
      <c r="B11" t="s">
        <v>292</v>
      </c>
      <c r="C11" s="18">
        <v>140673</v>
      </c>
      <c r="D11" s="18">
        <v>83520</v>
      </c>
    </row>
    <row r="12" spans="1:22" x14ac:dyDescent="0.25">
      <c r="A12" s="4" t="s">
        <v>186</v>
      </c>
      <c r="B12" t="s">
        <v>412</v>
      </c>
      <c r="C12" s="18">
        <v>4655</v>
      </c>
      <c r="D12" s="18">
        <v>84207</v>
      </c>
    </row>
    <row r="13" spans="1:22" x14ac:dyDescent="0.25">
      <c r="A13" s="4" t="s">
        <v>184</v>
      </c>
      <c r="B13" t="s">
        <v>185</v>
      </c>
      <c r="C13" s="16">
        <v>810</v>
      </c>
      <c r="D13" s="16" t="s">
        <v>324</v>
      </c>
      <c r="E13" s="6" t="s">
        <v>325</v>
      </c>
    </row>
    <row r="14" spans="1:22" x14ac:dyDescent="0.25">
      <c r="A14" s="4" t="s">
        <v>77</v>
      </c>
      <c r="B14" t="s">
        <v>187</v>
      </c>
    </row>
    <row r="15" spans="1:22" x14ac:dyDescent="0.25">
      <c r="A15" s="4" t="s">
        <v>107</v>
      </c>
      <c r="B15" t="s">
        <v>415</v>
      </c>
      <c r="C15" s="18">
        <v>1479</v>
      </c>
      <c r="D15" s="18">
        <v>82180</v>
      </c>
    </row>
    <row r="16" spans="1:22" ht="30" x14ac:dyDescent="0.25">
      <c r="A16" s="8" t="s">
        <v>188</v>
      </c>
      <c r="B16" t="s">
        <v>416</v>
      </c>
      <c r="C16" s="16">
        <v>81950</v>
      </c>
      <c r="D16" s="16">
        <v>82306</v>
      </c>
    </row>
    <row r="17" spans="1:5" ht="30" x14ac:dyDescent="0.25">
      <c r="A17" s="4" t="s">
        <v>189</v>
      </c>
      <c r="B17" t="s">
        <v>419</v>
      </c>
      <c r="C17" s="16">
        <v>70140</v>
      </c>
      <c r="D17" s="16">
        <v>84446</v>
      </c>
    </row>
    <row r="18" spans="1:5" x14ac:dyDescent="0.25">
      <c r="A18" s="4" t="s">
        <v>196</v>
      </c>
      <c r="B18" t="s">
        <v>191</v>
      </c>
      <c r="C18" s="16">
        <v>4333</v>
      </c>
      <c r="D18" s="16">
        <v>83525</v>
      </c>
    </row>
    <row r="19" spans="1:5" x14ac:dyDescent="0.25">
      <c r="A19" s="4" t="s">
        <v>192</v>
      </c>
      <c r="B19" t="s">
        <v>193</v>
      </c>
      <c r="C19" s="16">
        <v>1453</v>
      </c>
      <c r="D19" s="16">
        <v>83036</v>
      </c>
    </row>
    <row r="20" spans="1:5" x14ac:dyDescent="0.25">
      <c r="A20" s="4" t="s">
        <v>194</v>
      </c>
      <c r="B20" t="s">
        <v>195</v>
      </c>
    </row>
    <row r="21" spans="1:5" s="14" customFormat="1" ht="32.25" customHeight="1" x14ac:dyDescent="0.25">
      <c r="A21" s="21" t="s">
        <v>336</v>
      </c>
      <c r="B21" s="7" t="s">
        <v>407</v>
      </c>
    </row>
    <row r="22" spans="1:5" x14ac:dyDescent="0.25">
      <c r="A22" s="8" t="s">
        <v>197</v>
      </c>
      <c r="B22" t="s">
        <v>408</v>
      </c>
    </row>
    <row r="23" spans="1:5" s="14" customFormat="1" x14ac:dyDescent="0.25">
      <c r="A23" s="15" t="s">
        <v>350</v>
      </c>
    </row>
    <row r="24" spans="1:5" x14ac:dyDescent="0.25">
      <c r="A24" s="4" t="s">
        <v>328</v>
      </c>
      <c r="B24" t="s">
        <v>431</v>
      </c>
      <c r="C24" s="16">
        <v>123638</v>
      </c>
      <c r="D24" s="16" t="s">
        <v>329</v>
      </c>
      <c r="E24" s="6" t="s">
        <v>330</v>
      </c>
    </row>
    <row r="25" spans="1:5" x14ac:dyDescent="0.25">
      <c r="A25" s="4" t="s">
        <v>198</v>
      </c>
      <c r="B25" t="s">
        <v>432</v>
      </c>
    </row>
    <row r="26" spans="1:5" x14ac:dyDescent="0.25">
      <c r="A26" s="4" t="s">
        <v>199</v>
      </c>
      <c r="B26" t="s">
        <v>200</v>
      </c>
    </row>
    <row r="27" spans="1:5" s="14" customFormat="1" x14ac:dyDescent="0.25">
      <c r="A27" s="15" t="s">
        <v>346</v>
      </c>
      <c r="B27" s="14" t="s">
        <v>347</v>
      </c>
    </row>
    <row r="28" spans="1:5" s="14" customFormat="1" x14ac:dyDescent="0.25">
      <c r="A28" s="15" t="s">
        <v>348</v>
      </c>
      <c r="B28" s="14" t="s">
        <v>349</v>
      </c>
    </row>
    <row r="29" spans="1:5" s="14" customFormat="1" x14ac:dyDescent="0.25">
      <c r="A29" s="15" t="s">
        <v>351</v>
      </c>
      <c r="B29" s="14" t="s">
        <v>352</v>
      </c>
    </row>
    <row r="30" spans="1:5" s="14" customFormat="1" x14ac:dyDescent="0.25">
      <c r="A30" s="15" t="s">
        <v>353</v>
      </c>
      <c r="B30" s="14" t="s">
        <v>354</v>
      </c>
    </row>
    <row r="31" spans="1:5" s="14" customFormat="1" x14ac:dyDescent="0.25">
      <c r="A31" s="15" t="s">
        <v>355</v>
      </c>
      <c r="B31" s="14" t="s">
        <v>356</v>
      </c>
    </row>
    <row r="32" spans="1:5" s="14" customFormat="1" x14ac:dyDescent="0.25">
      <c r="A32" s="15" t="s">
        <v>357</v>
      </c>
      <c r="B32" s="14" t="s">
        <v>363</v>
      </c>
    </row>
    <row r="33" spans="1:4" s="14" customFormat="1" x14ac:dyDescent="0.25">
      <c r="A33" s="15" t="s">
        <v>358</v>
      </c>
      <c r="B33" s="14" t="s">
        <v>359</v>
      </c>
    </row>
    <row r="34" spans="1:4" s="14" customFormat="1" x14ac:dyDescent="0.25">
      <c r="A34" s="15" t="s">
        <v>361</v>
      </c>
      <c r="B34" s="14" t="s">
        <v>360</v>
      </c>
    </row>
    <row r="35" spans="1:4" s="14" customFormat="1" x14ac:dyDescent="0.25">
      <c r="A35" s="15"/>
    </row>
    <row r="36" spans="1:4" s="14" customFormat="1" x14ac:dyDescent="0.25">
      <c r="A36" s="15" t="s">
        <v>362</v>
      </c>
    </row>
    <row r="37" spans="1:4" x14ac:dyDescent="0.25">
      <c r="A37" s="8" t="s">
        <v>201</v>
      </c>
      <c r="B37" t="s">
        <v>437</v>
      </c>
    </row>
    <row r="38" spans="1:4" x14ac:dyDescent="0.25">
      <c r="A38" s="8" t="s">
        <v>202</v>
      </c>
      <c r="B38" t="s">
        <v>438</v>
      </c>
    </row>
    <row r="39" spans="1:4" x14ac:dyDescent="0.25">
      <c r="A39" s="8" t="s">
        <v>203</v>
      </c>
      <c r="B39" t="s">
        <v>204</v>
      </c>
    </row>
    <row r="40" spans="1:4" s="14" customFormat="1" x14ac:dyDescent="0.25">
      <c r="A40" s="8" t="s">
        <v>315</v>
      </c>
      <c r="B40" s="14" t="s">
        <v>365</v>
      </c>
    </row>
    <row r="41" spans="1:4" s="14" customFormat="1" x14ac:dyDescent="0.25">
      <c r="A41" s="8" t="s">
        <v>385</v>
      </c>
      <c r="B41" s="14" t="s">
        <v>386</v>
      </c>
    </row>
    <row r="42" spans="1:4" s="14" customFormat="1" x14ac:dyDescent="0.25">
      <c r="A42" s="8" t="s">
        <v>388</v>
      </c>
      <c r="B42" s="14" t="s">
        <v>389</v>
      </c>
    </row>
    <row r="43" spans="1:4" s="14" customFormat="1" x14ac:dyDescent="0.25">
      <c r="A43" s="4" t="s">
        <v>439</v>
      </c>
      <c r="B43" s="14" t="s">
        <v>442</v>
      </c>
    </row>
    <row r="44" spans="1:4" x14ac:dyDescent="0.25">
      <c r="A44" s="4" t="s">
        <v>205</v>
      </c>
      <c r="B44" t="s">
        <v>443</v>
      </c>
      <c r="C44" s="18">
        <v>7700</v>
      </c>
      <c r="D44" s="18">
        <v>82978</v>
      </c>
    </row>
    <row r="45" spans="1:4" ht="15.75" customHeight="1" x14ac:dyDescent="0.25">
      <c r="A45" s="4" t="s">
        <v>208</v>
      </c>
      <c r="B45" t="s">
        <v>207</v>
      </c>
      <c r="C45" s="14">
        <v>121186</v>
      </c>
      <c r="D45" s="14">
        <v>84425</v>
      </c>
    </row>
    <row r="46" spans="1:4" x14ac:dyDescent="0.25">
      <c r="A46" s="4" t="s">
        <v>209</v>
      </c>
      <c r="B46" t="s">
        <v>206</v>
      </c>
    </row>
    <row r="47" spans="1:4" ht="30" x14ac:dyDescent="0.25">
      <c r="A47" s="4" t="s">
        <v>211</v>
      </c>
      <c r="B47" t="s">
        <v>210</v>
      </c>
    </row>
    <row r="48" spans="1:4" ht="30" x14ac:dyDescent="0.25">
      <c r="A48" s="4" t="s">
        <v>212</v>
      </c>
      <c r="B48" t="s">
        <v>210</v>
      </c>
    </row>
    <row r="49" spans="1:5" ht="45" x14ac:dyDescent="0.25">
      <c r="A49" s="4" t="s">
        <v>213</v>
      </c>
      <c r="B49" t="s">
        <v>210</v>
      </c>
    </row>
    <row r="50" spans="1:5" x14ac:dyDescent="0.25">
      <c r="A50" s="4" t="s">
        <v>214</v>
      </c>
      <c r="B50" t="s">
        <v>210</v>
      </c>
    </row>
    <row r="51" spans="1:5" x14ac:dyDescent="0.25">
      <c r="A51" s="4" t="s">
        <v>216</v>
      </c>
      <c r="B51" t="s">
        <v>215</v>
      </c>
      <c r="C51" s="16">
        <v>224576</v>
      </c>
      <c r="D51" s="16" t="s">
        <v>322</v>
      </c>
      <c r="E51" s="6" t="s">
        <v>323</v>
      </c>
    </row>
    <row r="52" spans="1:5" x14ac:dyDescent="0.25">
      <c r="A52" s="4" t="s">
        <v>218</v>
      </c>
      <c r="B52" t="s">
        <v>217</v>
      </c>
      <c r="C52" s="16">
        <v>10389</v>
      </c>
      <c r="D52" s="16">
        <v>84481</v>
      </c>
    </row>
    <row r="53" spans="1:5" x14ac:dyDescent="0.25">
      <c r="A53" s="4" t="s">
        <v>219</v>
      </c>
      <c r="B53" t="s">
        <v>220</v>
      </c>
      <c r="C53" s="16">
        <v>70104</v>
      </c>
      <c r="D53" s="16">
        <v>84482</v>
      </c>
    </row>
    <row r="54" spans="1:5" x14ac:dyDescent="0.25">
      <c r="A54" s="4" t="s">
        <v>221</v>
      </c>
      <c r="B54" t="s">
        <v>222</v>
      </c>
    </row>
    <row r="55" spans="1:5" x14ac:dyDescent="0.25">
      <c r="A55" s="8" t="s">
        <v>223</v>
      </c>
      <c r="B55" t="s">
        <v>345</v>
      </c>
    </row>
    <row r="56" spans="1:5" x14ac:dyDescent="0.25">
      <c r="A56" s="4" t="s">
        <v>224</v>
      </c>
      <c r="B56" t="s">
        <v>453</v>
      </c>
      <c r="C56" s="16">
        <v>4515</v>
      </c>
      <c r="D56" s="16">
        <v>82670</v>
      </c>
    </row>
    <row r="57" spans="1:5" x14ac:dyDescent="0.25">
      <c r="A57" s="4" t="s">
        <v>225</v>
      </c>
      <c r="B57" s="6" t="s">
        <v>454</v>
      </c>
      <c r="C57" s="16">
        <v>4317</v>
      </c>
      <c r="D57" s="16">
        <v>84144</v>
      </c>
      <c r="E57" s="6"/>
    </row>
    <row r="58" spans="1:5" x14ac:dyDescent="0.25">
      <c r="A58" s="4" t="s">
        <v>226</v>
      </c>
      <c r="B58" t="s">
        <v>456</v>
      </c>
      <c r="C58" s="18">
        <v>140707</v>
      </c>
      <c r="D58" s="18">
        <v>84140</v>
      </c>
    </row>
    <row r="59" spans="1:5" x14ac:dyDescent="0.25">
      <c r="A59" s="4" t="s">
        <v>227</v>
      </c>
      <c r="B59" s="9" t="s">
        <v>228</v>
      </c>
      <c r="C59" s="16">
        <v>4051</v>
      </c>
      <c r="D59" s="16">
        <v>82533</v>
      </c>
      <c r="E59" s="9"/>
    </row>
    <row r="60" spans="1:5" ht="33" customHeight="1" x14ac:dyDescent="0.25">
      <c r="A60" s="4" t="s">
        <v>229</v>
      </c>
      <c r="B60" s="25" t="s">
        <v>458</v>
      </c>
      <c r="C60" s="16">
        <v>500161</v>
      </c>
      <c r="D60" s="16">
        <v>82627</v>
      </c>
      <c r="E60" s="7"/>
    </row>
    <row r="61" spans="1:5" x14ac:dyDescent="0.25">
      <c r="A61" s="4" t="s">
        <v>230</v>
      </c>
      <c r="B61" t="s">
        <v>463</v>
      </c>
      <c r="C61" s="16">
        <v>140103</v>
      </c>
      <c r="D61" s="16" t="s">
        <v>326</v>
      </c>
      <c r="E61" s="19" t="s">
        <v>327</v>
      </c>
    </row>
    <row r="62" spans="1:5" x14ac:dyDescent="0.25">
      <c r="A62" s="4" t="s">
        <v>231</v>
      </c>
      <c r="B62" t="s">
        <v>465</v>
      </c>
    </row>
    <row r="63" spans="1:5" x14ac:dyDescent="0.25">
      <c r="A63" s="4" t="s">
        <v>233</v>
      </c>
      <c r="B63" t="s">
        <v>232</v>
      </c>
    </row>
    <row r="64" spans="1:5" x14ac:dyDescent="0.25">
      <c r="A64" s="4" t="s">
        <v>235</v>
      </c>
      <c r="B64" t="s">
        <v>234</v>
      </c>
      <c r="C64" s="16">
        <v>1586</v>
      </c>
      <c r="D64" s="16">
        <v>82525</v>
      </c>
    </row>
    <row r="65" spans="1:5" ht="31.5" customHeight="1" x14ac:dyDescent="0.25">
      <c r="A65" s="4" t="s">
        <v>237</v>
      </c>
      <c r="B65" s="7" t="s">
        <v>236</v>
      </c>
      <c r="C65" s="16">
        <v>1800</v>
      </c>
      <c r="D65" s="16">
        <v>84630</v>
      </c>
      <c r="E65" s="7"/>
    </row>
    <row r="66" spans="1:5" ht="30" x14ac:dyDescent="0.25">
      <c r="A66" s="4" t="s">
        <v>474</v>
      </c>
      <c r="B66" t="s">
        <v>238</v>
      </c>
      <c r="C66" s="16">
        <v>706200</v>
      </c>
      <c r="D66" s="20" t="s">
        <v>332</v>
      </c>
      <c r="E66" s="14" t="s">
        <v>331</v>
      </c>
    </row>
    <row r="67" spans="1:5" x14ac:dyDescent="0.25">
      <c r="A67" s="4" t="s">
        <v>475</v>
      </c>
      <c r="B67" t="s">
        <v>239</v>
      </c>
    </row>
    <row r="68" spans="1:5" x14ac:dyDescent="0.25">
      <c r="A68" s="4" t="s">
        <v>241</v>
      </c>
      <c r="B68" t="s">
        <v>240</v>
      </c>
    </row>
    <row r="69" spans="1:5" x14ac:dyDescent="0.25">
      <c r="A69" s="4" t="s">
        <v>244</v>
      </c>
      <c r="B69" t="s">
        <v>242</v>
      </c>
    </row>
    <row r="70" spans="1:5" x14ac:dyDescent="0.25">
      <c r="A70" s="4" t="s">
        <v>245</v>
      </c>
      <c r="B70" t="s">
        <v>243</v>
      </c>
    </row>
    <row r="71" spans="1:5" x14ac:dyDescent="0.25">
      <c r="A71" s="8" t="s">
        <v>246</v>
      </c>
      <c r="B71" t="s">
        <v>314</v>
      </c>
      <c r="C71" s="16">
        <v>80283</v>
      </c>
      <c r="D71" s="16">
        <v>83735</v>
      </c>
    </row>
    <row r="72" spans="1:5" x14ac:dyDescent="0.25">
      <c r="A72" s="4" t="s">
        <v>248</v>
      </c>
      <c r="B72" t="s">
        <v>247</v>
      </c>
      <c r="C72" s="14">
        <v>716910</v>
      </c>
      <c r="D72" s="14">
        <v>84255</v>
      </c>
    </row>
    <row r="73" spans="1:5" x14ac:dyDescent="0.25">
      <c r="A73" s="8" t="s">
        <v>249</v>
      </c>
      <c r="B73" t="s">
        <v>450</v>
      </c>
    </row>
    <row r="74" spans="1:5" x14ac:dyDescent="0.25">
      <c r="A74" s="8" t="s">
        <v>251</v>
      </c>
      <c r="B74" t="s">
        <v>250</v>
      </c>
    </row>
    <row r="75" spans="1:5" x14ac:dyDescent="0.25">
      <c r="A75" s="4" t="s">
        <v>253</v>
      </c>
      <c r="B75" t="s">
        <v>485</v>
      </c>
    </row>
    <row r="76" spans="1:5" x14ac:dyDescent="0.25">
      <c r="A76" s="4" t="s">
        <v>252</v>
      </c>
      <c r="B76" t="s">
        <v>486</v>
      </c>
    </row>
    <row r="77" spans="1:5" x14ac:dyDescent="0.25">
      <c r="A77" s="4" t="s">
        <v>254</v>
      </c>
      <c r="B77" t="s">
        <v>487</v>
      </c>
    </row>
    <row r="78" spans="1:5" x14ac:dyDescent="0.25">
      <c r="A78" s="26" t="s">
        <v>256</v>
      </c>
      <c r="B78" s="27" t="s">
        <v>255</v>
      </c>
    </row>
    <row r="79" spans="1:5" s="14" customFormat="1" x14ac:dyDescent="0.25">
      <c r="A79" s="1" t="s">
        <v>489</v>
      </c>
      <c r="B79" s="1" t="s">
        <v>488</v>
      </c>
      <c r="C79" s="1"/>
      <c r="D79" s="1"/>
      <c r="E79" s="1"/>
    </row>
    <row r="80" spans="1:5" x14ac:dyDescent="0.25">
      <c r="A80" s="4" t="s">
        <v>293</v>
      </c>
      <c r="B80" t="s">
        <v>294</v>
      </c>
    </row>
    <row r="81" spans="1:5" s="14" customFormat="1" ht="30" x14ac:dyDescent="0.25">
      <c r="A81" s="1" t="s">
        <v>479</v>
      </c>
      <c r="B81" s="14" t="s">
        <v>210</v>
      </c>
    </row>
    <row r="82" spans="1:5" s="14" customFormat="1" x14ac:dyDescent="0.25">
      <c r="A82" s="1" t="s">
        <v>480</v>
      </c>
      <c r="B82" s="1" t="s">
        <v>481</v>
      </c>
      <c r="C82" s="1"/>
      <c r="D82" s="1"/>
      <c r="E82" s="1"/>
    </row>
    <row r="83" spans="1:5" s="14" customFormat="1" x14ac:dyDescent="0.25">
      <c r="A83" s="1" t="s">
        <v>500</v>
      </c>
      <c r="B83" s="1" t="s">
        <v>501</v>
      </c>
      <c r="C83" s="1"/>
      <c r="D83" s="1"/>
      <c r="E83" s="1"/>
    </row>
    <row r="84" spans="1:5" s="14" customFormat="1" x14ac:dyDescent="0.25">
      <c r="A84" s="1" t="s">
        <v>502</v>
      </c>
      <c r="B84" s="1" t="s">
        <v>503</v>
      </c>
      <c r="C84" s="1"/>
      <c r="D84" s="1"/>
      <c r="E84" s="1"/>
    </row>
    <row r="85" spans="1:5" s="14" customFormat="1" x14ac:dyDescent="0.25">
      <c r="A85" s="1" t="s">
        <v>504</v>
      </c>
      <c r="B85" s="1" t="s">
        <v>505</v>
      </c>
      <c r="C85" s="1"/>
      <c r="D85" s="1"/>
      <c r="E85" s="1"/>
    </row>
    <row r="86" spans="1:5" s="14" customFormat="1" x14ac:dyDescent="0.25">
      <c r="A86" s="1" t="s">
        <v>506</v>
      </c>
      <c r="B86" s="1" t="s">
        <v>505</v>
      </c>
      <c r="C86" s="1"/>
      <c r="D86" s="1"/>
      <c r="E86" s="1"/>
    </row>
    <row r="87" spans="1:5" s="14" customFormat="1" ht="17.25" customHeight="1" x14ac:dyDescent="0.25">
      <c r="A87" s="1" t="s">
        <v>508</v>
      </c>
      <c r="B87" s="1" t="s">
        <v>507</v>
      </c>
      <c r="C87" s="1"/>
      <c r="D87" s="1"/>
      <c r="E87" s="1"/>
    </row>
    <row r="88" spans="1:5" s="14" customFormat="1" x14ac:dyDescent="0.25">
      <c r="A88" s="1" t="s">
        <v>512</v>
      </c>
      <c r="B88" s="1" t="s">
        <v>513</v>
      </c>
      <c r="C88" s="1"/>
      <c r="D88" s="1"/>
      <c r="E88" s="1"/>
    </row>
    <row r="89" spans="1:5" s="14" customFormat="1" x14ac:dyDescent="0.25">
      <c r="A89" s="1" t="s">
        <v>511</v>
      </c>
      <c r="B89" s="1" t="s">
        <v>514</v>
      </c>
    </row>
    <row r="90" spans="1:5" s="14" customFormat="1" x14ac:dyDescent="0.25">
      <c r="A90" s="4"/>
    </row>
    <row r="91" spans="1:5" s="14" customFormat="1" x14ac:dyDescent="0.25">
      <c r="A91" s="22" t="s">
        <v>338</v>
      </c>
    </row>
    <row r="92" spans="1:5" s="14" customFormat="1" ht="30" x14ac:dyDescent="0.25">
      <c r="A92" s="22" t="s">
        <v>340</v>
      </c>
      <c r="B92" s="7" t="s">
        <v>339</v>
      </c>
    </row>
    <row r="93" spans="1:5" s="14" customFormat="1" x14ac:dyDescent="0.25">
      <c r="A93" s="22" t="s">
        <v>341</v>
      </c>
      <c r="B93" s="14" t="s">
        <v>342</v>
      </c>
    </row>
    <row r="94" spans="1:5" s="14" customFormat="1" x14ac:dyDescent="0.25">
      <c r="A94" s="22" t="s">
        <v>343</v>
      </c>
      <c r="B94" s="14" t="s">
        <v>344</v>
      </c>
    </row>
    <row r="95" spans="1:5" s="14" customFormat="1" x14ac:dyDescent="0.25">
      <c r="A95" s="22"/>
    </row>
  </sheetData>
  <printOptions gridLine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9"/>
  <sheetViews>
    <sheetView workbookViewId="0"/>
  </sheetViews>
  <sheetFormatPr defaultRowHeight="15" x14ac:dyDescent="0.25"/>
  <cols>
    <col min="1" max="1" width="30.85546875" customWidth="1"/>
    <col min="2" max="2" width="18.85546875" bestFit="1" customWidth="1"/>
    <col min="3" max="3" width="19.28515625" customWidth="1"/>
    <col min="4" max="4" width="33.140625" customWidth="1"/>
    <col min="5" max="5" width="28.5703125" customWidth="1"/>
    <col min="6" max="6" width="25.7109375" customWidth="1"/>
    <col min="7" max="7" width="2.7109375" customWidth="1"/>
    <col min="8" max="8" width="9.140625" customWidth="1"/>
  </cols>
  <sheetData>
    <row r="1" spans="1:8" x14ac:dyDescent="0.25">
      <c r="B1" t="s">
        <v>63</v>
      </c>
      <c r="C1" t="s">
        <v>64</v>
      </c>
      <c r="D1" t="s">
        <v>65</v>
      </c>
      <c r="E1" t="s">
        <v>66</v>
      </c>
      <c r="H1" t="s">
        <v>165</v>
      </c>
    </row>
    <row r="2" spans="1:8" x14ac:dyDescent="0.25">
      <c r="A2" s="5" t="s">
        <v>68</v>
      </c>
    </row>
    <row r="3" spans="1:8" x14ac:dyDescent="0.25">
      <c r="A3" t="s">
        <v>69</v>
      </c>
      <c r="B3" t="s">
        <v>71</v>
      </c>
      <c r="E3" t="s">
        <v>72</v>
      </c>
      <c r="G3" t="s">
        <v>179</v>
      </c>
      <c r="H3" t="s">
        <v>167</v>
      </c>
    </row>
    <row r="4" spans="1:8" x14ac:dyDescent="0.25">
      <c r="A4" t="s">
        <v>70</v>
      </c>
      <c r="B4" t="s">
        <v>282</v>
      </c>
      <c r="C4" t="s">
        <v>96</v>
      </c>
      <c r="E4" t="s">
        <v>72</v>
      </c>
      <c r="G4" t="s">
        <v>179</v>
      </c>
      <c r="H4" t="s">
        <v>166</v>
      </c>
    </row>
    <row r="5" spans="1:8" x14ac:dyDescent="0.25">
      <c r="A5" t="s">
        <v>174</v>
      </c>
      <c r="B5" t="s">
        <v>176</v>
      </c>
      <c r="C5" t="s">
        <v>96</v>
      </c>
      <c r="D5" s="16" t="s">
        <v>390</v>
      </c>
      <c r="E5" t="s">
        <v>88</v>
      </c>
      <c r="F5" s="6" t="s">
        <v>175</v>
      </c>
      <c r="G5" s="6" t="s">
        <v>179</v>
      </c>
      <c r="H5" t="s">
        <v>167</v>
      </c>
    </row>
    <row r="6" spans="1:8" x14ac:dyDescent="0.25">
      <c r="A6" t="s">
        <v>172</v>
      </c>
      <c r="B6" t="s">
        <v>97</v>
      </c>
      <c r="C6" t="s">
        <v>96</v>
      </c>
    </row>
    <row r="7" spans="1:8" x14ac:dyDescent="0.25">
      <c r="A7" t="s">
        <v>173</v>
      </c>
      <c r="B7" t="s">
        <v>98</v>
      </c>
      <c r="C7" t="s">
        <v>96</v>
      </c>
    </row>
    <row r="8" spans="1:8" x14ac:dyDescent="0.25">
      <c r="A8" t="s">
        <v>32</v>
      </c>
      <c r="B8" t="s">
        <v>114</v>
      </c>
      <c r="C8" t="s">
        <v>96</v>
      </c>
      <c r="H8" t="s">
        <v>168</v>
      </c>
    </row>
    <row r="9" spans="1:8" x14ac:dyDescent="0.25">
      <c r="A9" t="s">
        <v>115</v>
      </c>
      <c r="B9" t="s">
        <v>114</v>
      </c>
      <c r="C9" t="s">
        <v>96</v>
      </c>
      <c r="H9" t="s">
        <v>166</v>
      </c>
    </row>
    <row r="10" spans="1:8" x14ac:dyDescent="0.25">
      <c r="A10" t="s">
        <v>116</v>
      </c>
      <c r="B10" t="s">
        <v>117</v>
      </c>
      <c r="C10" t="s">
        <v>393</v>
      </c>
      <c r="D10" s="23" t="s">
        <v>394</v>
      </c>
      <c r="E10" t="s">
        <v>118</v>
      </c>
      <c r="H10" t="s">
        <v>166</v>
      </c>
    </row>
    <row r="11" spans="1:8" x14ac:dyDescent="0.25">
      <c r="A11" t="s">
        <v>119</v>
      </c>
      <c r="B11" t="s">
        <v>82</v>
      </c>
      <c r="C11" t="s">
        <v>96</v>
      </c>
      <c r="D11" s="16" t="s">
        <v>397</v>
      </c>
      <c r="E11" t="s">
        <v>120</v>
      </c>
    </row>
    <row r="12" spans="1:8" x14ac:dyDescent="0.25">
      <c r="A12" t="s">
        <v>121</v>
      </c>
      <c r="B12" t="s">
        <v>114</v>
      </c>
      <c r="C12" t="s">
        <v>96</v>
      </c>
      <c r="E12" t="s">
        <v>122</v>
      </c>
    </row>
    <row r="13" spans="1:8" x14ac:dyDescent="0.25">
      <c r="A13" t="s">
        <v>178</v>
      </c>
      <c r="B13" t="s">
        <v>123</v>
      </c>
      <c r="C13" t="s">
        <v>96</v>
      </c>
      <c r="E13" t="s">
        <v>124</v>
      </c>
    </row>
    <row r="14" spans="1:8" x14ac:dyDescent="0.25">
      <c r="A14" t="s">
        <v>125</v>
      </c>
      <c r="B14" t="s">
        <v>114</v>
      </c>
      <c r="C14" t="s">
        <v>126</v>
      </c>
      <c r="D14" t="s">
        <v>127</v>
      </c>
      <c r="E14" t="s">
        <v>128</v>
      </c>
      <c r="G14" t="s">
        <v>179</v>
      </c>
    </row>
    <row r="15" spans="1:8" x14ac:dyDescent="0.25">
      <c r="A15" s="5" t="s">
        <v>129</v>
      </c>
    </row>
    <row r="16" spans="1:8" x14ac:dyDescent="0.25">
      <c r="A16" t="s">
        <v>130</v>
      </c>
      <c r="B16" t="s">
        <v>82</v>
      </c>
      <c r="C16" t="s">
        <v>309</v>
      </c>
      <c r="D16" s="23" t="s">
        <v>394</v>
      </c>
      <c r="E16" t="s">
        <v>131</v>
      </c>
      <c r="H16" t="s">
        <v>167</v>
      </c>
    </row>
    <row r="17" spans="1:8" x14ac:dyDescent="0.25">
      <c r="A17" t="s">
        <v>132</v>
      </c>
      <c r="B17" t="s">
        <v>117</v>
      </c>
      <c r="C17" t="s">
        <v>309</v>
      </c>
      <c r="D17" s="23" t="s">
        <v>394</v>
      </c>
      <c r="E17" t="s">
        <v>133</v>
      </c>
      <c r="H17" t="s">
        <v>167</v>
      </c>
    </row>
    <row r="18" spans="1:8" x14ac:dyDescent="0.25">
      <c r="A18" t="s">
        <v>134</v>
      </c>
      <c r="B18" t="s">
        <v>82</v>
      </c>
      <c r="C18" t="s">
        <v>309</v>
      </c>
      <c r="D18" s="23" t="s">
        <v>394</v>
      </c>
      <c r="E18" t="s">
        <v>135</v>
      </c>
      <c r="H18" t="s">
        <v>167</v>
      </c>
    </row>
    <row r="19" spans="1:8" x14ac:dyDescent="0.25">
      <c r="A19" t="s">
        <v>310</v>
      </c>
      <c r="B19" t="s">
        <v>82</v>
      </c>
      <c r="C19" t="s">
        <v>136</v>
      </c>
      <c r="E19" t="s">
        <v>137</v>
      </c>
    </row>
    <row r="20" spans="1:8" x14ac:dyDescent="0.25">
      <c r="A20" t="s">
        <v>138</v>
      </c>
      <c r="B20" t="s">
        <v>139</v>
      </c>
      <c r="C20" t="s">
        <v>136</v>
      </c>
      <c r="D20" s="5" t="s">
        <v>284</v>
      </c>
      <c r="E20" t="s">
        <v>140</v>
      </c>
      <c r="G20" t="s">
        <v>179</v>
      </c>
    </row>
    <row r="21" spans="1:8" x14ac:dyDescent="0.25">
      <c r="A21" t="s">
        <v>141</v>
      </c>
      <c r="B21" t="s">
        <v>142</v>
      </c>
      <c r="C21" t="s">
        <v>96</v>
      </c>
      <c r="D21" s="6" t="s">
        <v>144</v>
      </c>
      <c r="E21" t="s">
        <v>143</v>
      </c>
    </row>
    <row r="22" spans="1:8" x14ac:dyDescent="0.25">
      <c r="A22" t="s">
        <v>145</v>
      </c>
      <c r="B22" t="s">
        <v>146</v>
      </c>
      <c r="C22" t="s">
        <v>96</v>
      </c>
      <c r="D22" s="5" t="s">
        <v>284</v>
      </c>
      <c r="E22" t="s">
        <v>147</v>
      </c>
      <c r="G22" t="s">
        <v>179</v>
      </c>
    </row>
    <row r="24" spans="1:8" x14ac:dyDescent="0.25">
      <c r="A24" s="5" t="s">
        <v>67</v>
      </c>
    </row>
    <row r="25" spans="1:8" x14ac:dyDescent="0.25">
      <c r="A25" t="s">
        <v>105</v>
      </c>
      <c r="B25" t="s">
        <v>73</v>
      </c>
      <c r="D25" t="s">
        <v>74</v>
      </c>
      <c r="E25" t="s">
        <v>80</v>
      </c>
      <c r="G25" t="s">
        <v>179</v>
      </c>
      <c r="H25" t="s">
        <v>167</v>
      </c>
    </row>
    <row r="26" spans="1:8" x14ac:dyDescent="0.25">
      <c r="A26" t="s">
        <v>106</v>
      </c>
      <c r="B26" t="s">
        <v>75</v>
      </c>
      <c r="C26" t="s">
        <v>96</v>
      </c>
      <c r="D26" t="s">
        <v>76</v>
      </c>
      <c r="E26" t="s">
        <v>80</v>
      </c>
      <c r="F26" t="s">
        <v>84</v>
      </c>
      <c r="G26" t="s">
        <v>179</v>
      </c>
      <c r="H26" t="s">
        <v>167</v>
      </c>
    </row>
    <row r="27" spans="1:8" ht="45" x14ac:dyDescent="0.25">
      <c r="A27" t="s">
        <v>77</v>
      </c>
      <c r="B27" t="s">
        <v>78</v>
      </c>
      <c r="D27" t="s">
        <v>79</v>
      </c>
      <c r="E27" t="s">
        <v>80</v>
      </c>
      <c r="F27" s="7" t="s">
        <v>83</v>
      </c>
      <c r="G27" s="7" t="s">
        <v>179</v>
      </c>
      <c r="H27" t="s">
        <v>167</v>
      </c>
    </row>
    <row r="28" spans="1:8" x14ac:dyDescent="0.25">
      <c r="A28" t="s">
        <v>81</v>
      </c>
      <c r="B28" t="s">
        <v>82</v>
      </c>
      <c r="D28" t="s">
        <v>85</v>
      </c>
      <c r="E28" t="s">
        <v>80</v>
      </c>
    </row>
    <row r="29" spans="1:8" x14ac:dyDescent="0.25">
      <c r="A29" t="s">
        <v>107</v>
      </c>
      <c r="B29" t="s">
        <v>99</v>
      </c>
      <c r="C29" t="s">
        <v>96</v>
      </c>
      <c r="E29" t="s">
        <v>100</v>
      </c>
      <c r="H29" t="s">
        <v>167</v>
      </c>
    </row>
    <row r="30" spans="1:8" x14ac:dyDescent="0.25">
      <c r="A30" t="s">
        <v>163</v>
      </c>
      <c r="B30" t="s">
        <v>101</v>
      </c>
      <c r="C30" t="s">
        <v>96</v>
      </c>
      <c r="E30" t="s">
        <v>102</v>
      </c>
      <c r="G30" t="s">
        <v>179</v>
      </c>
      <c r="H30" t="s">
        <v>166</v>
      </c>
    </row>
    <row r="31" spans="1:8" x14ac:dyDescent="0.25">
      <c r="A31" t="s">
        <v>110</v>
      </c>
      <c r="B31" t="s">
        <v>112</v>
      </c>
      <c r="C31" t="s">
        <v>96</v>
      </c>
      <c r="D31" t="s">
        <v>111</v>
      </c>
      <c r="E31" t="s">
        <v>113</v>
      </c>
      <c r="F31" t="s">
        <v>374</v>
      </c>
      <c r="G31" t="s">
        <v>179</v>
      </c>
    </row>
    <row r="32" spans="1:8" x14ac:dyDescent="0.25">
      <c r="A32" t="s">
        <v>108</v>
      </c>
      <c r="B32" t="s">
        <v>103</v>
      </c>
      <c r="D32" t="s">
        <v>109</v>
      </c>
      <c r="E32" t="s">
        <v>104</v>
      </c>
      <c r="H32" t="s">
        <v>167</v>
      </c>
    </row>
    <row r="33" spans="1:8" x14ac:dyDescent="0.25">
      <c r="A33" s="5" t="s">
        <v>151</v>
      </c>
      <c r="D33" t="s">
        <v>162</v>
      </c>
    </row>
    <row r="34" spans="1:8" x14ac:dyDescent="0.25">
      <c r="A34" t="s">
        <v>149</v>
      </c>
      <c r="B34" t="s">
        <v>150</v>
      </c>
      <c r="C34" t="s">
        <v>96</v>
      </c>
      <c r="D34" t="s">
        <v>445</v>
      </c>
      <c r="E34" t="s">
        <v>152</v>
      </c>
      <c r="F34" t="s">
        <v>533</v>
      </c>
    </row>
    <row r="35" spans="1:8" ht="30" x14ac:dyDescent="0.25">
      <c r="A35" s="7" t="s">
        <v>153</v>
      </c>
      <c r="B35" t="s">
        <v>82</v>
      </c>
      <c r="C35" t="s">
        <v>96</v>
      </c>
      <c r="D35" t="s">
        <v>391</v>
      </c>
    </row>
    <row r="36" spans="1:8" x14ac:dyDescent="0.25">
      <c r="A36" t="s">
        <v>89</v>
      </c>
      <c r="B36" t="s">
        <v>148</v>
      </c>
      <c r="C36" t="s">
        <v>96</v>
      </c>
      <c r="E36" t="s">
        <v>154</v>
      </c>
      <c r="F36" s="16" t="s">
        <v>400</v>
      </c>
      <c r="H36" t="s">
        <v>168</v>
      </c>
    </row>
    <row r="37" spans="1:8" x14ac:dyDescent="0.25">
      <c r="A37" t="s">
        <v>90</v>
      </c>
      <c r="B37" t="s">
        <v>155</v>
      </c>
      <c r="C37" t="s">
        <v>96</v>
      </c>
      <c r="D37" s="16" t="s">
        <v>397</v>
      </c>
      <c r="E37" t="s">
        <v>156</v>
      </c>
      <c r="H37" t="s">
        <v>167</v>
      </c>
    </row>
    <row r="38" spans="1:8" x14ac:dyDescent="0.25">
      <c r="A38" t="s">
        <v>364</v>
      </c>
      <c r="B38" t="s">
        <v>157</v>
      </c>
      <c r="C38" t="s">
        <v>96</v>
      </c>
      <c r="E38" t="s">
        <v>154</v>
      </c>
    </row>
    <row r="39" spans="1:8" x14ac:dyDescent="0.25">
      <c r="A39" t="s">
        <v>158</v>
      </c>
      <c r="B39" t="s">
        <v>159</v>
      </c>
      <c r="C39" t="s">
        <v>96</v>
      </c>
      <c r="E39" t="s">
        <v>154</v>
      </c>
      <c r="H39" t="s">
        <v>168</v>
      </c>
    </row>
    <row r="40" spans="1:8" x14ac:dyDescent="0.25">
      <c r="A40" t="s">
        <v>160</v>
      </c>
      <c r="B40" t="s">
        <v>161</v>
      </c>
      <c r="H40" t="s">
        <v>167</v>
      </c>
    </row>
    <row r="42" spans="1:8" s="14" customFormat="1" x14ac:dyDescent="0.25">
      <c r="A42" s="5" t="s">
        <v>373</v>
      </c>
    </row>
    <row r="43" spans="1:8" x14ac:dyDescent="0.25">
      <c r="A43" t="s">
        <v>283</v>
      </c>
      <c r="B43" t="s">
        <v>97</v>
      </c>
      <c r="C43" t="s">
        <v>96</v>
      </c>
    </row>
    <row r="44" spans="1:8" x14ac:dyDescent="0.25">
      <c r="A44" t="s">
        <v>302</v>
      </c>
      <c r="D44" s="16" t="s">
        <v>392</v>
      </c>
    </row>
    <row r="45" spans="1:8" s="14" customFormat="1" ht="30" x14ac:dyDescent="0.25">
      <c r="A45" s="14" t="s">
        <v>333</v>
      </c>
      <c r="B45" s="14" t="s">
        <v>260</v>
      </c>
      <c r="C45" s="14" t="s">
        <v>96</v>
      </c>
      <c r="E45" s="7" t="s">
        <v>334</v>
      </c>
      <c r="F45" s="7" t="s">
        <v>335</v>
      </c>
    </row>
    <row r="46" spans="1:8" s="14" customFormat="1" x14ac:dyDescent="0.25">
      <c r="A46" s="14" t="s">
        <v>379</v>
      </c>
      <c r="B46" s="14" t="s">
        <v>380</v>
      </c>
      <c r="C46" s="14" t="s">
        <v>96</v>
      </c>
      <c r="E46" s="7"/>
      <c r="F46" s="7"/>
    </row>
    <row r="47" spans="1:8" s="14" customFormat="1" x14ac:dyDescent="0.25">
      <c r="A47" s="14" t="s">
        <v>381</v>
      </c>
      <c r="B47" s="14" t="s">
        <v>382</v>
      </c>
      <c r="C47" s="14" t="s">
        <v>96</v>
      </c>
      <c r="E47" s="7"/>
      <c r="F47" s="7"/>
    </row>
    <row r="48" spans="1:8" s="14" customFormat="1" x14ac:dyDescent="0.25">
      <c r="A48" s="14" t="s">
        <v>383</v>
      </c>
      <c r="B48" s="14" t="s">
        <v>384</v>
      </c>
      <c r="C48" s="14" t="s">
        <v>96</v>
      </c>
      <c r="E48" s="7"/>
      <c r="F48" s="7"/>
    </row>
    <row r="49" spans="1:6" s="14" customFormat="1" x14ac:dyDescent="0.25">
      <c r="A49" s="14" t="s">
        <v>401</v>
      </c>
      <c r="B49" s="14" t="s">
        <v>82</v>
      </c>
      <c r="C49" s="14" t="s">
        <v>96</v>
      </c>
      <c r="D49" s="14" t="s">
        <v>403</v>
      </c>
      <c r="E49" s="14" t="s">
        <v>402</v>
      </c>
      <c r="F49" s="7"/>
    </row>
    <row r="51" spans="1:6" s="14" customFormat="1" x14ac:dyDescent="0.25">
      <c r="A51" s="14" t="s">
        <v>316</v>
      </c>
      <c r="B51" s="14" t="s">
        <v>317</v>
      </c>
      <c r="C51" s="14" t="s">
        <v>309</v>
      </c>
    </row>
    <row r="52" spans="1:6" x14ac:dyDescent="0.25">
      <c r="A52" t="s">
        <v>308</v>
      </c>
      <c r="B52" t="s">
        <v>177</v>
      </c>
      <c r="C52" t="s">
        <v>309</v>
      </c>
    </row>
    <row r="53" spans="1:6" x14ac:dyDescent="0.25">
      <c r="A53" t="s">
        <v>311</v>
      </c>
    </row>
    <row r="54" spans="1:6" s="14" customFormat="1" x14ac:dyDescent="0.25">
      <c r="A54" s="14" t="s">
        <v>366</v>
      </c>
      <c r="B54" s="14" t="s">
        <v>367</v>
      </c>
      <c r="C54" s="14" t="s">
        <v>309</v>
      </c>
      <c r="D54" s="14" t="s">
        <v>372</v>
      </c>
    </row>
    <row r="55" spans="1:6" s="14" customFormat="1" x14ac:dyDescent="0.25">
      <c r="A55" s="14" t="s">
        <v>368</v>
      </c>
      <c r="B55" s="14" t="s">
        <v>99</v>
      </c>
      <c r="C55" s="14" t="s">
        <v>309</v>
      </c>
      <c r="D55" s="14" t="s">
        <v>371</v>
      </c>
    </row>
    <row r="56" spans="1:6" s="14" customFormat="1" x14ac:dyDescent="0.25">
      <c r="A56" s="14" t="s">
        <v>398</v>
      </c>
      <c r="B56" s="14" t="s">
        <v>99</v>
      </c>
      <c r="C56" s="14" t="s">
        <v>96</v>
      </c>
      <c r="D56" s="14" t="s">
        <v>399</v>
      </c>
    </row>
    <row r="57" spans="1:6" s="14" customFormat="1" x14ac:dyDescent="0.25">
      <c r="A57" s="14" t="s">
        <v>369</v>
      </c>
      <c r="B57" s="14" t="s">
        <v>370</v>
      </c>
      <c r="C57" s="14" t="s">
        <v>96</v>
      </c>
    </row>
    <row r="58" spans="1:6" s="14" customFormat="1" x14ac:dyDescent="0.25">
      <c r="A58" s="14" t="s">
        <v>526</v>
      </c>
      <c r="B58" s="14" t="s">
        <v>528</v>
      </c>
      <c r="C58" s="14" t="s">
        <v>393</v>
      </c>
      <c r="D58" s="14" t="s">
        <v>527</v>
      </c>
    </row>
    <row r="60" spans="1:6" x14ac:dyDescent="0.25">
      <c r="A60" t="s">
        <v>257</v>
      </c>
    </row>
    <row r="61" spans="1:6" x14ac:dyDescent="0.25">
      <c r="A61" s="10" t="s">
        <v>163</v>
      </c>
      <c r="B61" t="s">
        <v>180</v>
      </c>
      <c r="C61" t="s">
        <v>96</v>
      </c>
    </row>
    <row r="62" spans="1:6" x14ac:dyDescent="0.25">
      <c r="A62" s="10" t="s">
        <v>258</v>
      </c>
      <c r="B62" t="s">
        <v>75</v>
      </c>
      <c r="C62" t="s">
        <v>96</v>
      </c>
    </row>
    <row r="63" spans="1:6" x14ac:dyDescent="0.25">
      <c r="A63" s="10" t="s">
        <v>259</v>
      </c>
      <c r="B63" t="s">
        <v>260</v>
      </c>
      <c r="C63" t="s">
        <v>96</v>
      </c>
    </row>
    <row r="64" spans="1:6" x14ac:dyDescent="0.25">
      <c r="A64" s="5" t="s">
        <v>261</v>
      </c>
    </row>
    <row r="65" spans="1:3" x14ac:dyDescent="0.25">
      <c r="A65" s="6" t="s">
        <v>262</v>
      </c>
      <c r="B65" t="s">
        <v>265</v>
      </c>
      <c r="C65" t="s">
        <v>96</v>
      </c>
    </row>
    <row r="66" spans="1:3" x14ac:dyDescent="0.25">
      <c r="A66" s="6" t="s">
        <v>263</v>
      </c>
      <c r="B66" t="s">
        <v>266</v>
      </c>
      <c r="C66" t="s">
        <v>96</v>
      </c>
    </row>
    <row r="67" spans="1:3" x14ac:dyDescent="0.25">
      <c r="A67" s="11" t="s">
        <v>264</v>
      </c>
      <c r="B67" t="s">
        <v>265</v>
      </c>
      <c r="C67" t="s">
        <v>96</v>
      </c>
    </row>
    <row r="68" spans="1:3" ht="45" x14ac:dyDescent="0.25">
      <c r="A68" s="12" t="s">
        <v>267</v>
      </c>
    </row>
    <row r="69" spans="1:3" x14ac:dyDescent="0.25">
      <c r="A69" s="5" t="s">
        <v>268</v>
      </c>
    </row>
    <row r="70" spans="1:3" x14ac:dyDescent="0.25">
      <c r="A70" s="6" t="s">
        <v>269</v>
      </c>
      <c r="B70" t="s">
        <v>272</v>
      </c>
      <c r="C70" t="s">
        <v>270</v>
      </c>
    </row>
    <row r="71" spans="1:3" x14ac:dyDescent="0.25">
      <c r="A71" s="6" t="s">
        <v>271</v>
      </c>
      <c r="B71" t="s">
        <v>265</v>
      </c>
      <c r="C71" t="s">
        <v>96</v>
      </c>
    </row>
    <row r="72" spans="1:3" x14ac:dyDescent="0.25">
      <c r="A72" s="6" t="s">
        <v>273</v>
      </c>
      <c r="B72" t="s">
        <v>272</v>
      </c>
      <c r="C72" t="s">
        <v>270</v>
      </c>
    </row>
    <row r="73" spans="1:3" x14ac:dyDescent="0.25">
      <c r="A73" s="5" t="s">
        <v>274</v>
      </c>
    </row>
    <row r="74" spans="1:3" x14ac:dyDescent="0.25">
      <c r="A74" s="6" t="s">
        <v>275</v>
      </c>
      <c r="B74" t="s">
        <v>276</v>
      </c>
      <c r="C74" t="s">
        <v>96</v>
      </c>
    </row>
    <row r="75" spans="1:3" x14ac:dyDescent="0.25">
      <c r="A75" s="6" t="s">
        <v>277</v>
      </c>
      <c r="B75" t="s">
        <v>278</v>
      </c>
      <c r="C75" t="s">
        <v>96</v>
      </c>
    </row>
    <row r="76" spans="1:3" x14ac:dyDescent="0.25">
      <c r="A76" s="5" t="s">
        <v>279</v>
      </c>
    </row>
    <row r="77" spans="1:3" ht="60" x14ac:dyDescent="0.25">
      <c r="A77" s="12" t="s">
        <v>280</v>
      </c>
    </row>
    <row r="78" spans="1:3" x14ac:dyDescent="0.25">
      <c r="A78" s="6" t="s">
        <v>281</v>
      </c>
    </row>
    <row r="79" spans="1:3" x14ac:dyDescent="0.25">
      <c r="A79" s="10" t="s">
        <v>70</v>
      </c>
      <c r="B79" t="s">
        <v>282</v>
      </c>
      <c r="C79" t="s">
        <v>96</v>
      </c>
    </row>
  </sheetData>
  <printOptions gridLines="1"/>
  <pageMargins left="0.5" right="0.25" top="0.5" bottom="0.25" header="0.3" footer="0.3"/>
  <pageSetup scale="88" fitToWidth="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4"/>
  <sheetViews>
    <sheetView workbookViewId="0"/>
  </sheetViews>
  <sheetFormatPr defaultRowHeight="15" x14ac:dyDescent="0.25"/>
  <cols>
    <col min="1" max="1" width="31" bestFit="1" customWidth="1"/>
    <col min="2" max="2" width="11.85546875" customWidth="1"/>
    <col min="3" max="3" width="12" customWidth="1"/>
    <col min="4" max="4" width="14.85546875" customWidth="1"/>
    <col min="5" max="5" width="12" bestFit="1" customWidth="1"/>
    <col min="6" max="6" width="12.28515625" bestFit="1" customWidth="1"/>
    <col min="7" max="7" width="13" customWidth="1"/>
    <col min="8" max="8" width="10.42578125" style="13" customWidth="1"/>
    <col min="9" max="9" width="14.5703125" style="14" bestFit="1" customWidth="1"/>
    <col min="10" max="10" width="14.42578125" customWidth="1"/>
  </cols>
  <sheetData>
    <row r="1" spans="1:9" x14ac:dyDescent="0.25">
      <c r="A1" s="5" t="s">
        <v>395</v>
      </c>
      <c r="B1" s="13" t="s">
        <v>296</v>
      </c>
      <c r="C1" s="13" t="s">
        <v>295</v>
      </c>
      <c r="D1" s="13" t="s">
        <v>303</v>
      </c>
      <c r="E1" s="13" t="s">
        <v>306</v>
      </c>
      <c r="F1" s="13" t="s">
        <v>539</v>
      </c>
      <c r="G1" s="13" t="s">
        <v>535</v>
      </c>
      <c r="I1" s="13" t="s">
        <v>534</v>
      </c>
    </row>
    <row r="2" spans="1:9" x14ac:dyDescent="0.25">
      <c r="A2" t="s">
        <v>305</v>
      </c>
      <c r="B2">
        <v>1000</v>
      </c>
      <c r="C2">
        <f>+B2/2</f>
        <v>500</v>
      </c>
      <c r="D2" s="28">
        <f>+C2/I2</f>
        <v>0.12048192771084337</v>
      </c>
      <c r="E2" s="28">
        <f>+D2*8</f>
        <v>0.96385542168674698</v>
      </c>
      <c r="F2" s="28">
        <f>+E2*14</f>
        <v>13.493975903614459</v>
      </c>
      <c r="G2" s="28">
        <f>+F2/3</f>
        <v>4.4979919678714859</v>
      </c>
      <c r="H2" s="13" t="s">
        <v>540</v>
      </c>
      <c r="I2" s="14">
        <v>4150</v>
      </c>
    </row>
    <row r="3" spans="1:9" s="14" customFormat="1" x14ac:dyDescent="0.25">
      <c r="A3" s="14" t="s">
        <v>316</v>
      </c>
      <c r="B3" s="14">
        <v>20</v>
      </c>
      <c r="C3" s="14">
        <f>+B3/2</f>
        <v>10</v>
      </c>
      <c r="D3" s="28">
        <f>+C3/I3</f>
        <v>2.5000000000000001E-3</v>
      </c>
      <c r="E3" s="28">
        <f>+D3*8</f>
        <v>0.02</v>
      </c>
      <c r="F3" s="28">
        <f t="shared" ref="F3:F36" si="0">+E3*14</f>
        <v>0.28000000000000003</v>
      </c>
      <c r="G3" s="28">
        <f>+F3/3</f>
        <v>9.3333333333333338E-2</v>
      </c>
      <c r="H3" s="13" t="s">
        <v>541</v>
      </c>
      <c r="I3" s="14">
        <v>4000</v>
      </c>
    </row>
    <row r="4" spans="1:9" x14ac:dyDescent="0.25">
      <c r="A4" t="s">
        <v>307</v>
      </c>
      <c r="B4">
        <v>1000</v>
      </c>
      <c r="C4">
        <f>+B4/2</f>
        <v>500</v>
      </c>
      <c r="D4" s="28">
        <f>+C4/I4</f>
        <v>0.19607843137254902</v>
      </c>
      <c r="E4" s="28">
        <f>+D4*8</f>
        <v>1.5686274509803921</v>
      </c>
      <c r="F4" s="28">
        <f t="shared" si="0"/>
        <v>21.96078431372549</v>
      </c>
      <c r="G4" s="28">
        <f>+F4/3</f>
        <v>7.3202614379084965</v>
      </c>
      <c r="H4" s="13" t="s">
        <v>377</v>
      </c>
      <c r="I4" s="14">
        <v>2550</v>
      </c>
    </row>
    <row r="5" spans="1:9" x14ac:dyDescent="0.25">
      <c r="A5" t="s">
        <v>130</v>
      </c>
      <c r="B5">
        <v>1000</v>
      </c>
      <c r="C5">
        <f t="shared" ref="C5:C19" si="1">+B5/2</f>
        <v>500</v>
      </c>
      <c r="D5" s="28">
        <f>+C5/I5</f>
        <v>0.18518518518518517</v>
      </c>
      <c r="E5" s="28">
        <f>+D5*8</f>
        <v>1.4814814814814814</v>
      </c>
      <c r="F5" s="28">
        <f t="shared" si="0"/>
        <v>20.74074074074074</v>
      </c>
      <c r="G5" s="28">
        <f>+F5/3</f>
        <v>6.9135802469135799</v>
      </c>
      <c r="H5" s="13" t="s">
        <v>377</v>
      </c>
      <c r="I5" s="14">
        <v>2700</v>
      </c>
    </row>
    <row r="6" spans="1:9" x14ac:dyDescent="0.25">
      <c r="A6" t="s">
        <v>132</v>
      </c>
      <c r="B6">
        <v>500</v>
      </c>
      <c r="C6">
        <f t="shared" si="1"/>
        <v>250</v>
      </c>
      <c r="D6" s="28">
        <f>+C6/I6</f>
        <v>8.6206896551724144E-2</v>
      </c>
      <c r="E6" s="28">
        <f>+D6*8</f>
        <v>0.68965517241379315</v>
      </c>
      <c r="F6" s="28">
        <f t="shared" si="0"/>
        <v>9.6551724137931032</v>
      </c>
      <c r="G6" s="28">
        <f t="shared" ref="G6:G36" si="2">+F6/3</f>
        <v>3.2183908045977012</v>
      </c>
      <c r="H6" s="13" t="s">
        <v>543</v>
      </c>
      <c r="I6" s="14">
        <v>2900</v>
      </c>
    </row>
    <row r="7" spans="1:9" x14ac:dyDescent="0.25">
      <c r="A7" t="s">
        <v>134</v>
      </c>
      <c r="B7">
        <v>1000</v>
      </c>
      <c r="C7">
        <f t="shared" si="1"/>
        <v>500</v>
      </c>
      <c r="D7" s="28">
        <f>+C7/I7</f>
        <v>0.18181818181818182</v>
      </c>
      <c r="E7" s="28">
        <f>+D7*8</f>
        <v>1.4545454545454546</v>
      </c>
      <c r="F7" s="28">
        <f t="shared" si="0"/>
        <v>20.363636363636363</v>
      </c>
      <c r="G7" s="28">
        <f t="shared" si="2"/>
        <v>6.7878787878787881</v>
      </c>
      <c r="H7" s="13" t="s">
        <v>544</v>
      </c>
      <c r="I7" s="14">
        <v>2750</v>
      </c>
    </row>
    <row r="8" spans="1:9" x14ac:dyDescent="0.25">
      <c r="A8" t="s">
        <v>300</v>
      </c>
      <c r="B8">
        <v>1000</v>
      </c>
      <c r="C8">
        <f t="shared" si="1"/>
        <v>500</v>
      </c>
      <c r="D8" s="28">
        <f>+C8/I8</f>
        <v>0.21276595744680851</v>
      </c>
      <c r="E8" s="28">
        <f>+D8*8</f>
        <v>1.7021276595744681</v>
      </c>
      <c r="F8" s="28">
        <f t="shared" si="0"/>
        <v>23.829787234042552</v>
      </c>
      <c r="G8" s="28">
        <f t="shared" si="2"/>
        <v>7.9432624113475176</v>
      </c>
      <c r="H8" s="13" t="s">
        <v>538</v>
      </c>
      <c r="I8" s="14">
        <v>2350</v>
      </c>
    </row>
    <row r="9" spans="1:9" s="14" customFormat="1" x14ac:dyDescent="0.25">
      <c r="A9" s="14" t="s">
        <v>299</v>
      </c>
      <c r="B9" s="14">
        <v>1000</v>
      </c>
      <c r="C9" s="14">
        <f>+B9/2</f>
        <v>500</v>
      </c>
      <c r="D9" s="28">
        <f>+C9/I9</f>
        <v>0.18181818181818182</v>
      </c>
      <c r="E9" s="28">
        <f>+D9*8</f>
        <v>1.4545454545454546</v>
      </c>
      <c r="F9" s="28">
        <f t="shared" si="0"/>
        <v>20.363636363636363</v>
      </c>
      <c r="G9" s="28">
        <f t="shared" si="2"/>
        <v>6.7878787878787881</v>
      </c>
      <c r="H9" s="13" t="s">
        <v>544</v>
      </c>
      <c r="I9" s="14">
        <v>2750</v>
      </c>
    </row>
    <row r="10" spans="1:9" x14ac:dyDescent="0.25">
      <c r="A10" t="s">
        <v>301</v>
      </c>
      <c r="B10">
        <v>500</v>
      </c>
      <c r="C10">
        <f t="shared" si="1"/>
        <v>250</v>
      </c>
      <c r="D10" s="28">
        <f>+C10/I10</f>
        <v>5.2083333333333336E-2</v>
      </c>
      <c r="E10" s="28">
        <f>+D10*8</f>
        <v>0.41666666666666669</v>
      </c>
      <c r="F10" s="28">
        <f t="shared" si="0"/>
        <v>5.8333333333333339</v>
      </c>
      <c r="G10" s="28">
        <f t="shared" si="2"/>
        <v>1.9444444444444446</v>
      </c>
      <c r="H10" s="13" t="s">
        <v>375</v>
      </c>
      <c r="I10" s="14">
        <v>4800</v>
      </c>
    </row>
    <row r="11" spans="1:9" x14ac:dyDescent="0.25">
      <c r="A11" t="s">
        <v>302</v>
      </c>
      <c r="B11">
        <v>1000</v>
      </c>
      <c r="C11">
        <f t="shared" si="1"/>
        <v>500</v>
      </c>
      <c r="D11" s="28">
        <f>+C11/I11</f>
        <v>9.0909090909090912E-2</v>
      </c>
      <c r="E11" s="28">
        <f>+D11*8</f>
        <v>0.72727272727272729</v>
      </c>
      <c r="F11" s="28">
        <f t="shared" si="0"/>
        <v>10.181818181818182</v>
      </c>
      <c r="G11" s="28">
        <f t="shared" si="2"/>
        <v>3.393939393939394</v>
      </c>
      <c r="H11" s="13" t="s">
        <v>543</v>
      </c>
      <c r="I11" s="14">
        <v>5500</v>
      </c>
    </row>
    <row r="12" spans="1:9" x14ac:dyDescent="0.25">
      <c r="A12" t="s">
        <v>529</v>
      </c>
      <c r="B12">
        <v>2000</v>
      </c>
      <c r="C12">
        <f t="shared" si="1"/>
        <v>1000</v>
      </c>
      <c r="D12" s="28">
        <f>+C12/I12</f>
        <v>0.20833333333333334</v>
      </c>
      <c r="E12" s="28">
        <f>+D12*8</f>
        <v>1.6666666666666667</v>
      </c>
      <c r="F12" s="28">
        <f t="shared" si="0"/>
        <v>23.333333333333336</v>
      </c>
      <c r="G12" s="28">
        <f t="shared" si="2"/>
        <v>7.7777777777777786</v>
      </c>
      <c r="H12" s="13" t="s">
        <v>538</v>
      </c>
      <c r="I12" s="14">
        <v>4800</v>
      </c>
    </row>
    <row r="13" spans="1:9" s="14" customFormat="1" x14ac:dyDescent="0.25">
      <c r="A13" s="14" t="s">
        <v>398</v>
      </c>
      <c r="B13" s="14">
        <v>1000</v>
      </c>
      <c r="C13" s="14">
        <f t="shared" si="1"/>
        <v>500</v>
      </c>
      <c r="D13" s="28">
        <f>+C13/I13</f>
        <v>0.15625</v>
      </c>
      <c r="E13" s="28">
        <f>+D13*8</f>
        <v>1.25</v>
      </c>
      <c r="F13" s="28">
        <f t="shared" si="0"/>
        <v>17.5</v>
      </c>
      <c r="G13" s="28">
        <f t="shared" si="2"/>
        <v>5.833333333333333</v>
      </c>
      <c r="H13" s="13" t="s">
        <v>377</v>
      </c>
      <c r="I13" s="14">
        <v>3200</v>
      </c>
    </row>
    <row r="14" spans="1:9" s="14" customFormat="1" x14ac:dyDescent="0.25">
      <c r="A14" s="14" t="s">
        <v>387</v>
      </c>
      <c r="B14" s="14">
        <v>2000</v>
      </c>
      <c r="C14" s="14">
        <f t="shared" si="1"/>
        <v>1000</v>
      </c>
      <c r="D14" s="28">
        <f>+C14/I14</f>
        <v>0.16393442622950818</v>
      </c>
      <c r="E14" s="28">
        <f>+D14*8</f>
        <v>1.3114754098360655</v>
      </c>
      <c r="F14" s="28">
        <f t="shared" si="0"/>
        <v>18.360655737704917</v>
      </c>
      <c r="G14" s="28">
        <f t="shared" si="2"/>
        <v>6.1202185792349724</v>
      </c>
      <c r="H14" s="13" t="s">
        <v>377</v>
      </c>
      <c r="I14" s="14">
        <v>6100</v>
      </c>
    </row>
    <row r="15" spans="1:9" s="14" customFormat="1" x14ac:dyDescent="0.25">
      <c r="A15" s="14" t="s">
        <v>378</v>
      </c>
      <c r="B15" s="14">
        <v>750</v>
      </c>
      <c r="C15" s="14">
        <f>+B15/2</f>
        <v>375</v>
      </c>
      <c r="D15" s="28">
        <f>+C15/I15</f>
        <v>0.10135135135135136</v>
      </c>
      <c r="E15" s="28">
        <f>+D15*8</f>
        <v>0.81081081081081086</v>
      </c>
      <c r="F15" s="28">
        <f t="shared" si="0"/>
        <v>11.351351351351353</v>
      </c>
      <c r="G15" s="28">
        <f t="shared" si="2"/>
        <v>3.7837837837837842</v>
      </c>
      <c r="H15" s="13" t="s">
        <v>376</v>
      </c>
      <c r="I15" s="14">
        <v>3700</v>
      </c>
    </row>
    <row r="16" spans="1:9" s="14" customFormat="1" x14ac:dyDescent="0.25">
      <c r="A16" s="14" t="s">
        <v>368</v>
      </c>
      <c r="B16" s="14">
        <v>2000</v>
      </c>
      <c r="C16" s="14">
        <f t="shared" si="1"/>
        <v>1000</v>
      </c>
      <c r="D16" s="28">
        <f>+C16/I16</f>
        <v>0.18867924528301888</v>
      </c>
      <c r="E16" s="28">
        <f>+D16*8</f>
        <v>1.5094339622641511</v>
      </c>
      <c r="F16" s="28">
        <f t="shared" si="0"/>
        <v>21.132075471698116</v>
      </c>
      <c r="G16" s="28">
        <f t="shared" si="2"/>
        <v>7.0440251572327055</v>
      </c>
      <c r="H16" s="13" t="s">
        <v>536</v>
      </c>
      <c r="I16" s="14">
        <v>5300</v>
      </c>
    </row>
    <row r="17" spans="1:10" s="14" customFormat="1" x14ac:dyDescent="0.25">
      <c r="A17" s="14" t="s">
        <v>366</v>
      </c>
      <c r="B17" s="14">
        <v>2000</v>
      </c>
      <c r="C17" s="14">
        <f t="shared" si="1"/>
        <v>1000</v>
      </c>
      <c r="D17" s="28">
        <f>+C17/I17</f>
        <v>0.25641025641025639</v>
      </c>
      <c r="E17" s="28">
        <f>+D17*8</f>
        <v>2.0512820512820511</v>
      </c>
      <c r="F17" s="28">
        <f t="shared" si="0"/>
        <v>28.717948717948715</v>
      </c>
      <c r="G17" s="28">
        <f t="shared" si="2"/>
        <v>9.5726495726495724</v>
      </c>
      <c r="H17" s="13" t="s">
        <v>545</v>
      </c>
      <c r="I17" s="14">
        <v>3900</v>
      </c>
    </row>
    <row r="18" spans="1:10" s="14" customFormat="1" x14ac:dyDescent="0.25">
      <c r="A18" s="14" t="s">
        <v>446</v>
      </c>
      <c r="B18" s="14">
        <v>2000</v>
      </c>
      <c r="C18" s="14">
        <f t="shared" si="1"/>
        <v>1000</v>
      </c>
      <c r="D18" s="28">
        <f>+C18/I18</f>
        <v>0.33333333333333331</v>
      </c>
      <c r="E18" s="28">
        <f>+D18*8</f>
        <v>2.6666666666666665</v>
      </c>
      <c r="F18" s="28">
        <f t="shared" si="0"/>
        <v>37.333333333333329</v>
      </c>
      <c r="G18" s="28">
        <f t="shared" si="2"/>
        <v>12.444444444444443</v>
      </c>
      <c r="H18" s="13" t="s">
        <v>546</v>
      </c>
      <c r="I18" s="14">
        <v>3000</v>
      </c>
    </row>
    <row r="19" spans="1:10" s="14" customFormat="1" x14ac:dyDescent="0.25">
      <c r="A19" s="14" t="s">
        <v>525</v>
      </c>
      <c r="B19" s="14">
        <v>1000</v>
      </c>
      <c r="C19" s="14">
        <f t="shared" si="1"/>
        <v>500</v>
      </c>
      <c r="D19" s="28">
        <f>+C19/I19</f>
        <v>9.8039215686274508E-2</v>
      </c>
      <c r="E19" s="28">
        <f>+D19*8</f>
        <v>0.78431372549019607</v>
      </c>
      <c r="F19" s="28">
        <f t="shared" si="0"/>
        <v>10.980392156862745</v>
      </c>
      <c r="G19" s="28">
        <f t="shared" si="2"/>
        <v>3.6601307189542482</v>
      </c>
      <c r="H19" s="13" t="s">
        <v>547</v>
      </c>
      <c r="I19" s="14">
        <v>5100</v>
      </c>
    </row>
    <row r="20" spans="1:10" x14ac:dyDescent="0.25">
      <c r="A20" t="s">
        <v>312</v>
      </c>
      <c r="B20">
        <v>150</v>
      </c>
      <c r="C20">
        <f t="shared" ref="C20:C28" si="3">+B20/2</f>
        <v>75</v>
      </c>
      <c r="D20" s="28">
        <f>+C20/I20</f>
        <v>1.9736842105263157E-2</v>
      </c>
      <c r="E20" s="28">
        <f>+D20*8</f>
        <v>0.15789473684210525</v>
      </c>
      <c r="F20" s="28">
        <f t="shared" si="0"/>
        <v>2.2105263157894735</v>
      </c>
      <c r="G20" s="28">
        <f t="shared" si="2"/>
        <v>0.73684210526315785</v>
      </c>
      <c r="H20" s="13" t="s">
        <v>548</v>
      </c>
      <c r="I20" s="14">
        <v>3800</v>
      </c>
    </row>
    <row r="21" spans="1:10" x14ac:dyDescent="0.25">
      <c r="A21" t="s">
        <v>313</v>
      </c>
      <c r="B21">
        <v>40</v>
      </c>
      <c r="C21">
        <f t="shared" si="3"/>
        <v>20</v>
      </c>
      <c r="D21" s="28">
        <f>+C21/I21</f>
        <v>5.263157894736842E-3</v>
      </c>
      <c r="E21" s="28">
        <f>+D21*8</f>
        <v>4.2105263157894736E-2</v>
      </c>
      <c r="F21" s="28">
        <f t="shared" si="0"/>
        <v>0.58947368421052626</v>
      </c>
      <c r="G21" s="28">
        <f t="shared" si="2"/>
        <v>0.19649122807017541</v>
      </c>
      <c r="H21" s="13" t="s">
        <v>549</v>
      </c>
      <c r="I21" s="14">
        <v>3800</v>
      </c>
      <c r="J21" t="s">
        <v>447</v>
      </c>
    </row>
    <row r="22" spans="1:10" s="14" customFormat="1" x14ac:dyDescent="0.25">
      <c r="A22" s="14" t="s">
        <v>337</v>
      </c>
      <c r="B22" s="14">
        <v>5</v>
      </c>
      <c r="C22" s="14">
        <f t="shared" si="3"/>
        <v>2.5</v>
      </c>
      <c r="D22" s="28">
        <f>+C22/I22</f>
        <v>2E-3</v>
      </c>
      <c r="E22" s="28">
        <f>+D22*8</f>
        <v>1.6E-2</v>
      </c>
      <c r="F22" s="28">
        <f t="shared" si="0"/>
        <v>0.224</v>
      </c>
      <c r="G22" s="28">
        <f t="shared" si="2"/>
        <v>7.4666666666666673E-2</v>
      </c>
      <c r="H22" s="13" t="s">
        <v>148</v>
      </c>
      <c r="I22" s="14">
        <v>1250</v>
      </c>
    </row>
    <row r="23" spans="1:10" s="14" customFormat="1" x14ac:dyDescent="0.25">
      <c r="A23" s="14" t="s">
        <v>401</v>
      </c>
      <c r="B23" s="14">
        <v>500</v>
      </c>
      <c r="C23" s="14">
        <f t="shared" si="3"/>
        <v>250</v>
      </c>
      <c r="D23" s="28">
        <f>+C23/I23</f>
        <v>0.2</v>
      </c>
      <c r="E23" s="28">
        <f>+D23*8</f>
        <v>1.6</v>
      </c>
      <c r="F23" s="28">
        <f t="shared" si="0"/>
        <v>22.400000000000002</v>
      </c>
      <c r="G23" s="28">
        <f t="shared" si="2"/>
        <v>7.4666666666666677</v>
      </c>
      <c r="H23" s="13" t="s">
        <v>536</v>
      </c>
      <c r="I23" s="14">
        <v>1250</v>
      </c>
    </row>
    <row r="24" spans="1:10" s="14" customFormat="1" x14ac:dyDescent="0.25">
      <c r="A24" s="14" t="s">
        <v>556</v>
      </c>
      <c r="B24" s="14">
        <v>50</v>
      </c>
      <c r="C24" s="14">
        <f t="shared" si="3"/>
        <v>25</v>
      </c>
      <c r="D24" s="28">
        <f>+C24/I24</f>
        <v>6.41025641025641E-3</v>
      </c>
      <c r="E24" s="28">
        <f>+D24*8</f>
        <v>5.128205128205128E-2</v>
      </c>
      <c r="F24" s="28">
        <f t="shared" ref="F24" si="4">+E24*14</f>
        <v>0.71794871794871795</v>
      </c>
      <c r="G24" s="28">
        <f t="shared" ref="G24" si="5">+F24/3</f>
        <v>0.23931623931623933</v>
      </c>
      <c r="H24" s="13" t="s">
        <v>551</v>
      </c>
      <c r="I24" s="14">
        <v>3900</v>
      </c>
    </row>
    <row r="25" spans="1:10" s="14" customFormat="1" x14ac:dyDescent="0.25">
      <c r="A25" s="14" t="s">
        <v>554</v>
      </c>
      <c r="B25" s="14">
        <v>50</v>
      </c>
      <c r="C25" s="14">
        <f t="shared" si="3"/>
        <v>25</v>
      </c>
      <c r="D25" s="28">
        <f>+C25/I25</f>
        <v>6.9444444444444441E-3</v>
      </c>
      <c r="E25" s="28">
        <f>+D25*8</f>
        <v>5.5555555555555552E-2</v>
      </c>
      <c r="F25" s="28">
        <f t="shared" si="0"/>
        <v>0.77777777777777768</v>
      </c>
      <c r="G25" s="28">
        <f t="shared" si="2"/>
        <v>0.25925925925925924</v>
      </c>
      <c r="H25" s="13" t="s">
        <v>552</v>
      </c>
      <c r="I25" s="14">
        <v>3600</v>
      </c>
    </row>
    <row r="26" spans="1:10" s="14" customFormat="1" x14ac:dyDescent="0.25">
      <c r="A26" s="14" t="s">
        <v>555</v>
      </c>
      <c r="B26" s="14">
        <v>1000</v>
      </c>
      <c r="C26" s="14">
        <f t="shared" ref="C26" si="6">+B26/2</f>
        <v>500</v>
      </c>
      <c r="D26" s="28">
        <f>+C26/I26</f>
        <v>0.14925373134328357</v>
      </c>
      <c r="E26" s="28">
        <f>+D26*8</f>
        <v>1.1940298507462686</v>
      </c>
      <c r="F26" s="28">
        <f t="shared" ref="F26" si="7">+E26*14</f>
        <v>16.71641791044776</v>
      </c>
      <c r="G26" s="28">
        <f t="shared" si="2"/>
        <v>5.5721393034825866</v>
      </c>
      <c r="H26" s="13" t="s">
        <v>542</v>
      </c>
      <c r="I26" s="14">
        <v>3350</v>
      </c>
    </row>
    <row r="27" spans="1:10" s="14" customFormat="1" x14ac:dyDescent="0.25">
      <c r="A27" s="14" t="s">
        <v>32</v>
      </c>
      <c r="B27" s="14">
        <v>100</v>
      </c>
      <c r="C27" s="14">
        <f t="shared" si="3"/>
        <v>50</v>
      </c>
      <c r="D27" s="28">
        <f>+C27/I27</f>
        <v>1.7857142857142856E-2</v>
      </c>
      <c r="E27" s="28">
        <f>+D27*8</f>
        <v>0.14285714285714285</v>
      </c>
      <c r="F27" s="28">
        <f t="shared" si="0"/>
        <v>2</v>
      </c>
      <c r="G27" s="28">
        <f t="shared" si="2"/>
        <v>0.66666666666666663</v>
      </c>
      <c r="H27" s="13" t="s">
        <v>550</v>
      </c>
      <c r="I27" s="14">
        <v>2800</v>
      </c>
    </row>
    <row r="28" spans="1:10" s="14" customFormat="1" x14ac:dyDescent="0.25">
      <c r="A28" s="14" t="s">
        <v>369</v>
      </c>
      <c r="B28" s="14">
        <v>150</v>
      </c>
      <c r="C28" s="14">
        <f t="shared" si="3"/>
        <v>75</v>
      </c>
      <c r="D28" s="28">
        <f>+C28/I28</f>
        <v>1.7857142857142856E-2</v>
      </c>
      <c r="E28" s="28">
        <f>+D28*8</f>
        <v>0.14285714285714285</v>
      </c>
      <c r="F28" s="28">
        <f t="shared" si="0"/>
        <v>2</v>
      </c>
      <c r="G28" s="28">
        <f t="shared" si="2"/>
        <v>0.66666666666666663</v>
      </c>
      <c r="H28" s="13" t="s">
        <v>550</v>
      </c>
      <c r="I28" s="14">
        <v>4200</v>
      </c>
    </row>
    <row r="29" spans="1:10" x14ac:dyDescent="0.25">
      <c r="A29" t="s">
        <v>304</v>
      </c>
      <c r="D29" s="28">
        <f>SUM(D2:D28)</f>
        <v>3.2415010656852443</v>
      </c>
      <c r="E29" s="28">
        <f>+D29*8</f>
        <v>25.932008525481955</v>
      </c>
      <c r="F29" s="28"/>
      <c r="G29" s="28"/>
    </row>
    <row r="30" spans="1:10" x14ac:dyDescent="0.25">
      <c r="C30" s="13"/>
      <c r="F30" s="28"/>
      <c r="G30" s="28"/>
    </row>
    <row r="31" spans="1:10" s="14" customFormat="1" x14ac:dyDescent="0.25">
      <c r="A31" s="5" t="s">
        <v>396</v>
      </c>
      <c r="B31" s="13" t="s">
        <v>296</v>
      </c>
      <c r="C31" s="13" t="s">
        <v>295</v>
      </c>
      <c r="E31" s="13" t="s">
        <v>306</v>
      </c>
      <c r="F31" s="13" t="s">
        <v>539</v>
      </c>
      <c r="G31" s="13" t="s">
        <v>535</v>
      </c>
      <c r="H31" s="13"/>
      <c r="I31" s="13"/>
    </row>
    <row r="32" spans="1:10" s="14" customFormat="1" x14ac:dyDescent="0.25">
      <c r="A32" s="14" t="s">
        <v>297</v>
      </c>
      <c r="B32" s="14">
        <v>1000</v>
      </c>
      <c r="C32" s="14">
        <f>+B32/2</f>
        <v>500</v>
      </c>
      <c r="D32" s="28">
        <f>+C32/I32</f>
        <v>0.10416666666666667</v>
      </c>
      <c r="E32" s="28">
        <f>+D32*8</f>
        <v>0.83333333333333337</v>
      </c>
      <c r="F32" s="28">
        <f t="shared" si="0"/>
        <v>11.666666666666668</v>
      </c>
      <c r="G32" s="28">
        <f t="shared" si="2"/>
        <v>3.8888888888888893</v>
      </c>
      <c r="H32" s="13" t="s">
        <v>376</v>
      </c>
      <c r="I32" s="14">
        <v>4800</v>
      </c>
    </row>
    <row r="33" spans="1:9" s="14" customFormat="1" x14ac:dyDescent="0.25">
      <c r="A33" s="14" t="s">
        <v>298</v>
      </c>
      <c r="B33" s="14">
        <v>1000</v>
      </c>
      <c r="C33" s="14">
        <f>+B33/2</f>
        <v>500</v>
      </c>
      <c r="D33" s="28">
        <f>+C33/I33</f>
        <v>0.1388888888888889</v>
      </c>
      <c r="E33" s="28">
        <f>+D33*8</f>
        <v>1.1111111111111112</v>
      </c>
      <c r="F33" s="28">
        <f t="shared" si="0"/>
        <v>15.555555555555557</v>
      </c>
      <c r="G33" s="28">
        <f t="shared" si="2"/>
        <v>5.185185185185186</v>
      </c>
      <c r="H33" s="13" t="s">
        <v>542</v>
      </c>
      <c r="I33" s="14">
        <v>3600</v>
      </c>
    </row>
    <row r="34" spans="1:9" s="14" customFormat="1" x14ac:dyDescent="0.25">
      <c r="A34" s="14" t="s">
        <v>149</v>
      </c>
      <c r="B34" s="14">
        <v>50</v>
      </c>
      <c r="C34" s="14">
        <f>+B34/2</f>
        <v>25</v>
      </c>
      <c r="D34" s="28">
        <f>+C34/I34</f>
        <v>6.5789473684210523E-3</v>
      </c>
      <c r="E34" s="28">
        <f>+D34*8</f>
        <v>5.2631578947368418E-2</v>
      </c>
      <c r="F34" s="28">
        <f t="shared" si="0"/>
        <v>0.73684210526315785</v>
      </c>
      <c r="G34" s="28">
        <f t="shared" si="2"/>
        <v>0.24561403508771928</v>
      </c>
      <c r="H34" s="13" t="s">
        <v>551</v>
      </c>
      <c r="I34" s="14">
        <v>3800</v>
      </c>
    </row>
    <row r="35" spans="1:9" s="14" customFormat="1" x14ac:dyDescent="0.25">
      <c r="A35" s="14" t="s">
        <v>404</v>
      </c>
      <c r="B35" s="14">
        <v>100</v>
      </c>
      <c r="C35" s="14">
        <f>+B35/2</f>
        <v>50</v>
      </c>
      <c r="D35" s="28">
        <f>+C35/I35</f>
        <v>1.2658227848101266E-2</v>
      </c>
      <c r="E35" s="28">
        <f>+D35*8</f>
        <v>0.10126582278481013</v>
      </c>
      <c r="F35" s="28">
        <f t="shared" si="0"/>
        <v>1.4177215189873418</v>
      </c>
      <c r="G35" s="28">
        <f t="shared" si="2"/>
        <v>0.47257383966244726</v>
      </c>
      <c r="H35" s="13" t="s">
        <v>552</v>
      </c>
      <c r="I35" s="14">
        <v>3950</v>
      </c>
    </row>
    <row r="36" spans="1:9" s="14" customFormat="1" x14ac:dyDescent="0.25">
      <c r="A36" s="14" t="s">
        <v>145</v>
      </c>
      <c r="B36" s="14">
        <v>500</v>
      </c>
      <c r="C36" s="14">
        <f>+B36/2</f>
        <v>250</v>
      </c>
      <c r="D36" s="28">
        <f>+C36/I36</f>
        <v>5.3191489361702128E-2</v>
      </c>
      <c r="E36" s="28">
        <f>+D36*8</f>
        <v>0.42553191489361702</v>
      </c>
      <c r="F36" s="28">
        <f t="shared" si="0"/>
        <v>5.957446808510638</v>
      </c>
      <c r="G36" s="28">
        <f t="shared" si="2"/>
        <v>1.9858156028368794</v>
      </c>
      <c r="H36" s="13" t="s">
        <v>375</v>
      </c>
      <c r="I36" s="14">
        <v>4700</v>
      </c>
    </row>
    <row r="37" spans="1:9" s="14" customFormat="1" x14ac:dyDescent="0.25">
      <c r="A37" s="14" t="s">
        <v>304</v>
      </c>
      <c r="D37" s="14">
        <f>SUM(D32:D36)</f>
        <v>0.31548422013378002</v>
      </c>
      <c r="E37" s="14">
        <f>+D37*8</f>
        <v>2.5238737610702402</v>
      </c>
      <c r="H37" s="13"/>
    </row>
    <row r="39" spans="1:9" x14ac:dyDescent="0.25">
      <c r="A39" s="5" t="s">
        <v>383</v>
      </c>
      <c r="B39" s="13" t="s">
        <v>296</v>
      </c>
      <c r="C39" s="13" t="s">
        <v>295</v>
      </c>
      <c r="D39" s="14"/>
      <c r="E39" s="13" t="s">
        <v>306</v>
      </c>
      <c r="F39" s="13" t="s">
        <v>553</v>
      </c>
      <c r="G39" s="13" t="s">
        <v>535</v>
      </c>
    </row>
    <row r="40" spans="1:9" s="14" customFormat="1" x14ac:dyDescent="0.25">
      <c r="A40" s="14" t="s">
        <v>530</v>
      </c>
      <c r="B40" s="14">
        <v>1000</v>
      </c>
      <c r="C40" s="14">
        <f>+B40/2</f>
        <v>500</v>
      </c>
      <c r="D40" s="28">
        <f>+C40/I40</f>
        <v>8.1967213114754092E-2</v>
      </c>
      <c r="E40" s="28">
        <f>+D40*8</f>
        <v>0.65573770491803274</v>
      </c>
      <c r="F40" s="28">
        <f>+E40*48</f>
        <v>31.475409836065573</v>
      </c>
      <c r="G40" s="28">
        <f t="shared" ref="G40:G41" si="8">+F40/3</f>
        <v>10.491803278688524</v>
      </c>
      <c r="H40" s="14" t="s">
        <v>532</v>
      </c>
      <c r="I40" s="14">
        <v>6100</v>
      </c>
    </row>
    <row r="41" spans="1:9" s="14" customFormat="1" x14ac:dyDescent="0.25">
      <c r="A41" s="14" t="s">
        <v>383</v>
      </c>
      <c r="B41" s="14">
        <v>180</v>
      </c>
      <c r="C41" s="14">
        <f>+B41/2</f>
        <v>90</v>
      </c>
      <c r="D41" s="28">
        <f>+C41/I41</f>
        <v>0.03</v>
      </c>
      <c r="E41" s="28">
        <f>+D41*8</f>
        <v>0.24</v>
      </c>
      <c r="F41" s="28">
        <f>+E41*48</f>
        <v>11.52</v>
      </c>
      <c r="G41" s="28">
        <f t="shared" si="8"/>
        <v>3.84</v>
      </c>
      <c r="H41" s="14" t="s">
        <v>537</v>
      </c>
      <c r="I41" s="14">
        <v>3000</v>
      </c>
    </row>
    <row r="42" spans="1:9" x14ac:dyDescent="0.25">
      <c r="D42" s="28">
        <f>SUM(D40:D41)</f>
        <v>0.11196721311475409</v>
      </c>
      <c r="E42" s="28">
        <f>SUM(E40:E41)</f>
        <v>0.89573770491803273</v>
      </c>
    </row>
    <row r="43" spans="1:9" x14ac:dyDescent="0.25">
      <c r="C43" t="s">
        <v>531</v>
      </c>
      <c r="D43" s="28">
        <f>+D42*2</f>
        <v>0.22393442622950818</v>
      </c>
      <c r="E43" s="28">
        <f t="shared" ref="E43" si="9">+E42*2</f>
        <v>1.7914754098360655</v>
      </c>
    </row>
    <row r="44" spans="1:9" x14ac:dyDescent="0.25">
      <c r="D44" t="s">
        <v>148</v>
      </c>
    </row>
  </sheetData>
  <printOptions gridLines="1"/>
  <pageMargins left="0.5" right="0.25" top="0.25" bottom="0.25" header="0.3" footer="0.3"/>
  <pageSetup scale="89"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Protocol</vt:lpstr>
      <vt:lpstr>Meaurements</vt:lpstr>
      <vt:lpstr>Supplements</vt:lpstr>
      <vt:lpstr>Powder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Wayne</dc:creator>
  <cp:lastModifiedBy>Wayne</cp:lastModifiedBy>
  <cp:lastPrinted>2021-05-19T14:26:21Z</cp:lastPrinted>
  <dcterms:created xsi:type="dcterms:W3CDTF">2018-03-30T00:53:10Z</dcterms:created>
  <dcterms:modified xsi:type="dcterms:W3CDTF">2021-09-20T17:45:04Z</dcterms:modified>
</cp:coreProperties>
</file>